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80" yWindow="0" windowWidth="15720" windowHeight="12465" tabRatio="835" activeTab="1"/>
  </bookViews>
  <sheets>
    <sheet name="データ入力表" sheetId="16" r:id="rId1"/>
    <sheet name="目標到達確認" sheetId="15" r:id="rId2"/>
    <sheet name="到達確認印刷用" sheetId="17" r:id="rId3"/>
  </sheets>
  <definedNames>
    <definedName name="_xlnm.Print_Area" localSheetId="2">到達確認印刷用!$A$1:$H$38</definedName>
    <definedName name="取得年">データ入力表!$I$82:$I$90</definedName>
    <definedName name="成績評価">データ入力表!$J$83:$J$86</definedName>
  </definedNames>
  <calcPr calcId="144525"/>
</workbook>
</file>

<file path=xl/calcChain.xml><?xml version="1.0" encoding="utf-8"?>
<calcChain xmlns="http://schemas.openxmlformats.org/spreadsheetml/2006/main">
  <c r="I30" i="15" l="1"/>
  <c r="I117" i="15"/>
  <c r="I116" i="15"/>
  <c r="I115" i="15"/>
  <c r="I114" i="15"/>
  <c r="I113" i="15"/>
  <c r="I112" i="15"/>
  <c r="I111" i="15"/>
  <c r="I110" i="15"/>
  <c r="I109" i="15"/>
  <c r="I108" i="15"/>
  <c r="I107" i="15"/>
  <c r="I105" i="15"/>
  <c r="I104" i="15"/>
  <c r="I103" i="15"/>
  <c r="I102" i="15"/>
  <c r="I101" i="15"/>
  <c r="I100" i="15"/>
  <c r="I99" i="15"/>
  <c r="I98" i="15"/>
  <c r="I97" i="15"/>
  <c r="I96" i="15"/>
  <c r="I94" i="15"/>
  <c r="I93" i="15"/>
  <c r="I92" i="15"/>
  <c r="I91" i="15"/>
  <c r="I90" i="15"/>
  <c r="I89" i="15"/>
  <c r="I88" i="15"/>
  <c r="I87" i="15"/>
  <c r="I86" i="15"/>
  <c r="I84" i="15"/>
  <c r="I83" i="15"/>
  <c r="I82" i="15"/>
  <c r="I81" i="15"/>
  <c r="I80" i="15"/>
  <c r="I79" i="15"/>
  <c r="I78" i="15"/>
  <c r="I77" i="15"/>
  <c r="I76" i="15"/>
  <c r="I75" i="15"/>
  <c r="I74" i="15"/>
  <c r="I73" i="15"/>
  <c r="I72" i="15"/>
  <c r="I71" i="15"/>
  <c r="K71" i="15" s="1"/>
  <c r="I70" i="15"/>
  <c r="I68" i="15"/>
  <c r="I67" i="15"/>
  <c r="I66" i="15"/>
  <c r="I65" i="15"/>
  <c r="I64" i="15"/>
  <c r="I63" i="15"/>
  <c r="I62" i="15"/>
  <c r="K62" i="15" s="1"/>
  <c r="I61" i="15"/>
  <c r="I60" i="15"/>
  <c r="I59" i="15"/>
  <c r="I58" i="15"/>
  <c r="I56" i="15"/>
  <c r="I55" i="15"/>
  <c r="I54" i="15"/>
  <c r="I53" i="15"/>
  <c r="I52" i="15"/>
  <c r="I51" i="15"/>
  <c r="I50" i="15"/>
  <c r="I49" i="15"/>
  <c r="I47" i="15"/>
  <c r="I46" i="15"/>
  <c r="I45" i="15"/>
  <c r="I44" i="15"/>
  <c r="I43" i="15"/>
  <c r="I42" i="15"/>
  <c r="I41" i="15"/>
  <c r="I40" i="15"/>
  <c r="I39" i="15"/>
  <c r="I38" i="15"/>
  <c r="I37" i="15"/>
  <c r="I34" i="15"/>
  <c r="I35" i="15"/>
  <c r="I33" i="15"/>
  <c r="I32" i="15"/>
  <c r="I31" i="15"/>
  <c r="I29" i="15"/>
  <c r="I28" i="15"/>
  <c r="I27" i="15"/>
  <c r="I26" i="15"/>
  <c r="I25" i="15"/>
  <c r="I24" i="15"/>
  <c r="I23" i="15"/>
  <c r="I22" i="15"/>
  <c r="I21" i="15"/>
  <c r="I20" i="15"/>
  <c r="I19" i="15"/>
  <c r="I17" i="15"/>
  <c r="I16" i="15"/>
  <c r="I15" i="15"/>
  <c r="I14" i="15"/>
  <c r="I13" i="15"/>
  <c r="I12" i="15"/>
  <c r="I11" i="15"/>
  <c r="I10" i="15"/>
  <c r="I9" i="15"/>
  <c r="I8" i="15"/>
  <c r="H14" i="15"/>
  <c r="L9" i="16"/>
  <c r="L10" i="16"/>
  <c r="L11" i="16"/>
  <c r="L12" i="16"/>
  <c r="L13" i="16"/>
  <c r="L14" i="16"/>
  <c r="L15" i="16"/>
  <c r="L16" i="16"/>
  <c r="L18" i="16"/>
  <c r="L19" i="16"/>
  <c r="L20" i="16"/>
  <c r="L21" i="16"/>
  <c r="L22" i="16"/>
  <c r="L23" i="16"/>
  <c r="L24" i="16"/>
  <c r="L25" i="16"/>
  <c r="L30" i="16"/>
  <c r="L31" i="16"/>
  <c r="L32" i="16"/>
  <c r="L33" i="16"/>
  <c r="L34" i="16"/>
  <c r="L35" i="16"/>
  <c r="L36" i="16"/>
  <c r="L37" i="16"/>
  <c r="L38" i="16"/>
  <c r="L43" i="16"/>
  <c r="L44" i="16"/>
  <c r="L52" i="16"/>
  <c r="L53" i="16"/>
  <c r="L54" i="16"/>
  <c r="L55" i="16"/>
  <c r="L56" i="16"/>
  <c r="L57" i="16"/>
  <c r="L61" i="16"/>
  <c r="L62" i="16"/>
  <c r="L63" i="16"/>
  <c r="L64" i="16"/>
  <c r="L74" i="16"/>
  <c r="L79" i="16"/>
  <c r="L80" i="16"/>
  <c r="L8" i="16"/>
  <c r="L82" i="16" l="1"/>
  <c r="M17" i="16"/>
  <c r="M26" i="16"/>
  <c r="M27" i="16"/>
  <c r="M28" i="16"/>
  <c r="M29" i="16"/>
  <c r="M39" i="16"/>
  <c r="M40" i="16"/>
  <c r="M41" i="16"/>
  <c r="M42" i="16"/>
  <c r="M45" i="16"/>
  <c r="M46" i="16"/>
  <c r="M47" i="16"/>
  <c r="M48" i="16"/>
  <c r="M49" i="16"/>
  <c r="M50" i="16"/>
  <c r="M51" i="16"/>
  <c r="M58" i="16"/>
  <c r="M59" i="16"/>
  <c r="M60" i="16"/>
  <c r="M65" i="16"/>
  <c r="M66" i="16"/>
  <c r="M67" i="16"/>
  <c r="M68" i="16"/>
  <c r="M69" i="16"/>
  <c r="M70" i="16"/>
  <c r="M71" i="16"/>
  <c r="M72" i="16"/>
  <c r="M73" i="16"/>
  <c r="M75" i="16"/>
  <c r="M76" i="16"/>
  <c r="M77" i="16"/>
  <c r="M78" i="16"/>
  <c r="M82" i="16" l="1"/>
  <c r="K3" i="15" s="1"/>
  <c r="K2" i="15"/>
  <c r="F2" i="15" s="1"/>
  <c r="F5" i="17" l="1"/>
  <c r="N3" i="15"/>
  <c r="M2" i="15"/>
  <c r="H62" i="15"/>
  <c r="E62" i="15"/>
  <c r="F62" i="15"/>
  <c r="C62" i="15"/>
  <c r="D62" i="15"/>
  <c r="H13" i="15"/>
  <c r="K13" i="15"/>
  <c r="E13" i="15"/>
  <c r="F13" i="15"/>
  <c r="C13" i="15"/>
  <c r="D13" i="15"/>
  <c r="H98" i="15"/>
  <c r="K98" i="15"/>
  <c r="E98" i="15"/>
  <c r="F98" i="15"/>
  <c r="C98" i="15"/>
  <c r="D98" i="15"/>
  <c r="H96" i="15"/>
  <c r="E96" i="15"/>
  <c r="F96" i="15"/>
  <c r="C96" i="15"/>
  <c r="D96" i="15"/>
  <c r="H97" i="15"/>
  <c r="K97" i="15"/>
  <c r="E97" i="15"/>
  <c r="F97" i="15"/>
  <c r="C97" i="15"/>
  <c r="D97" i="15"/>
  <c r="H77" i="15"/>
  <c r="K77" i="15"/>
  <c r="E77" i="15"/>
  <c r="F77" i="15"/>
  <c r="C77" i="15"/>
  <c r="D77" i="15"/>
  <c r="H75" i="15"/>
  <c r="K75" i="15"/>
  <c r="E75" i="15"/>
  <c r="F75" i="15"/>
  <c r="C75" i="15"/>
  <c r="D75" i="15"/>
  <c r="H72" i="15"/>
  <c r="K72" i="15"/>
  <c r="E72" i="15"/>
  <c r="F72" i="15"/>
  <c r="C72" i="15"/>
  <c r="D72" i="15"/>
  <c r="E73" i="15"/>
  <c r="H73" i="15"/>
  <c r="K73" i="15"/>
  <c r="H12" i="15"/>
  <c r="K12" i="15"/>
  <c r="E12" i="15"/>
  <c r="F12" i="15"/>
  <c r="C12" i="15"/>
  <c r="D12" i="15"/>
  <c r="H11" i="15"/>
  <c r="K11" i="15"/>
  <c r="H10" i="15"/>
  <c r="H71" i="15" s="1"/>
  <c r="E11" i="15"/>
  <c r="F11" i="15"/>
  <c r="C11" i="15"/>
  <c r="D11" i="15"/>
  <c r="E10" i="15"/>
  <c r="E71" i="15" s="1"/>
  <c r="F10" i="15"/>
  <c r="F71" i="15" s="1"/>
  <c r="C10" i="15"/>
  <c r="C71" i="15" s="1"/>
  <c r="D10" i="15"/>
  <c r="D71" i="15" s="1"/>
  <c r="K10" i="15" l="1"/>
  <c r="E82" i="15"/>
  <c r="E104" i="15"/>
  <c r="E115" i="15"/>
  <c r="E55" i="15"/>
  <c r="E65" i="15"/>
  <c r="E102" i="15"/>
  <c r="E80" i="15"/>
  <c r="E63" i="15"/>
  <c r="E76" i="15"/>
  <c r="E111" i="15"/>
  <c r="E52" i="15"/>
  <c r="E61" i="15"/>
  <c r="E74" i="15"/>
  <c r="E40" i="15"/>
  <c r="E39" i="15"/>
  <c r="E50" i="15"/>
  <c r="E38" i="15"/>
  <c r="H91" i="15" l="1"/>
  <c r="H47" i="15"/>
  <c r="K47" i="15"/>
  <c r="G2" i="17" l="1"/>
  <c r="E5" i="17"/>
  <c r="C5" i="17"/>
  <c r="B5" i="17"/>
  <c r="K18" i="15"/>
  <c r="K36" i="15"/>
  <c r="K48" i="15"/>
  <c r="K57" i="15"/>
  <c r="K69" i="15"/>
  <c r="K85" i="15"/>
  <c r="K95" i="15"/>
  <c r="K106" i="15"/>
  <c r="H17" i="15"/>
  <c r="K17" i="15"/>
  <c r="H16" i="15"/>
  <c r="K16" i="15"/>
  <c r="H94" i="15"/>
  <c r="K94" i="15"/>
  <c r="H84" i="15"/>
  <c r="K84" i="15"/>
  <c r="H68" i="15"/>
  <c r="K68" i="15"/>
  <c r="H56" i="15"/>
  <c r="K56" i="15"/>
  <c r="H117" i="15"/>
  <c r="K117" i="15"/>
  <c r="H116" i="15"/>
  <c r="K116" i="15"/>
  <c r="H15" i="15"/>
  <c r="K15" i="15"/>
  <c r="H93" i="15"/>
  <c r="K93" i="15"/>
  <c r="H105" i="15"/>
  <c r="K105" i="15"/>
  <c r="H92" i="15"/>
  <c r="K92" i="15"/>
  <c r="H83" i="15"/>
  <c r="K83" i="15"/>
  <c r="K91" i="15"/>
  <c r="H104" i="15"/>
  <c r="K104" i="15"/>
  <c r="H82" i="15"/>
  <c r="K82" i="15"/>
  <c r="H55" i="15"/>
  <c r="K55" i="15"/>
  <c r="H115" i="15"/>
  <c r="K115" i="15"/>
  <c r="H114" i="15"/>
  <c r="K114" i="15"/>
  <c r="H67" i="15"/>
  <c r="K67" i="15"/>
  <c r="H103" i="15"/>
  <c r="K103" i="15"/>
  <c r="H81" i="15"/>
  <c r="K81" i="15"/>
  <c r="H54" i="15"/>
  <c r="K54" i="15"/>
  <c r="K14" i="15"/>
  <c r="H66" i="15"/>
  <c r="K66" i="15"/>
  <c r="H90" i="15"/>
  <c r="K90" i="15"/>
  <c r="H65" i="15"/>
  <c r="K65" i="15"/>
  <c r="H113" i="15"/>
  <c r="K113" i="15"/>
  <c r="H102" i="15"/>
  <c r="K102" i="15"/>
  <c r="H80" i="15"/>
  <c r="K80" i="15"/>
  <c r="H46" i="15"/>
  <c r="K46" i="15"/>
  <c r="H101" i="15"/>
  <c r="K101" i="15"/>
  <c r="H79" i="15"/>
  <c r="K79" i="15"/>
  <c r="H45" i="15"/>
  <c r="K45" i="15"/>
  <c r="H100" i="15"/>
  <c r="K100" i="15"/>
  <c r="H78" i="15"/>
  <c r="K78" i="15"/>
  <c r="H53" i="15"/>
  <c r="K53" i="15"/>
  <c r="H99" i="15"/>
  <c r="K99" i="15"/>
  <c r="H89" i="15"/>
  <c r="K89" i="15"/>
  <c r="H112" i="15"/>
  <c r="K112" i="15"/>
  <c r="H64" i="15"/>
  <c r="K64" i="15"/>
  <c r="H35" i="15"/>
  <c r="K35" i="15"/>
  <c r="H63" i="15"/>
  <c r="K63" i="15"/>
  <c r="I83" i="16"/>
  <c r="I84" i="16"/>
  <c r="I85" i="16"/>
  <c r="I86" i="16"/>
  <c r="I87" i="16"/>
  <c r="I88" i="16"/>
  <c r="I89" i="16"/>
  <c r="I90" i="16"/>
  <c r="I91" i="16"/>
  <c r="I92" i="16"/>
  <c r="I82" i="16"/>
  <c r="H76" i="15"/>
  <c r="K76" i="15"/>
  <c r="H44" i="15"/>
  <c r="K44" i="15"/>
  <c r="H43" i="15"/>
  <c r="K43" i="15"/>
  <c r="H111" i="15"/>
  <c r="K111" i="15"/>
  <c r="H52" i="15"/>
  <c r="K52" i="15"/>
  <c r="K96" i="15"/>
  <c r="H51" i="15"/>
  <c r="K51" i="15"/>
  <c r="H33" i="15"/>
  <c r="K33" i="15"/>
  <c r="H34" i="15"/>
  <c r="K34" i="15"/>
  <c r="H42" i="15"/>
  <c r="K42" i="15"/>
  <c r="H88" i="15"/>
  <c r="K88" i="15"/>
  <c r="H61" i="15"/>
  <c r="K61" i="15"/>
  <c r="H110" i="15"/>
  <c r="K110" i="15"/>
  <c r="H41" i="15"/>
  <c r="K41" i="15"/>
  <c r="H109" i="15"/>
  <c r="K109" i="15"/>
  <c r="H74" i="15"/>
  <c r="K74" i="15"/>
  <c r="H40" i="15"/>
  <c r="K40" i="15"/>
  <c r="H60" i="15"/>
  <c r="K60" i="15"/>
  <c r="H39" i="15"/>
  <c r="K39" i="15"/>
  <c r="H32" i="15"/>
  <c r="K32" i="15"/>
  <c r="H50" i="15"/>
  <c r="K50" i="15"/>
  <c r="H59" i="15"/>
  <c r="K59" i="15"/>
  <c r="H31" i="15"/>
  <c r="K31" i="15"/>
  <c r="H9" i="15"/>
  <c r="K9" i="15"/>
  <c r="H38" i="15"/>
  <c r="K38" i="15"/>
  <c r="H37" i="15"/>
  <c r="K37" i="15"/>
  <c r="H86" i="15"/>
  <c r="K86" i="15"/>
  <c r="H87" i="15"/>
  <c r="K87" i="15"/>
  <c r="H30" i="15"/>
  <c r="K30" i="15"/>
  <c r="H108" i="15"/>
  <c r="K108" i="15"/>
  <c r="H107" i="15"/>
  <c r="K107" i="15"/>
  <c r="H29" i="15"/>
  <c r="K29" i="15"/>
  <c r="H25" i="15"/>
  <c r="K25" i="15"/>
  <c r="H26" i="15"/>
  <c r="K26" i="15"/>
  <c r="H27" i="15"/>
  <c r="K27" i="15"/>
  <c r="H28" i="15"/>
  <c r="K28" i="15"/>
  <c r="H24" i="15"/>
  <c r="K24" i="15"/>
  <c r="H58" i="15"/>
  <c r="K58" i="15"/>
  <c r="H49" i="15"/>
  <c r="K49" i="15"/>
  <c r="H23" i="15"/>
  <c r="K23" i="15"/>
  <c r="H21" i="15"/>
  <c r="K21" i="15"/>
  <c r="H22" i="15"/>
  <c r="K22" i="15"/>
  <c r="H20" i="15"/>
  <c r="K20" i="15"/>
  <c r="H19" i="15"/>
  <c r="K19" i="15"/>
  <c r="E3" i="15"/>
  <c r="C3" i="15"/>
  <c r="B3" i="15"/>
  <c r="H70" i="15"/>
  <c r="K70" i="15"/>
  <c r="H8" i="15"/>
  <c r="K8" i="15"/>
  <c r="L117" i="15" l="1"/>
  <c r="B109" i="15" s="1"/>
  <c r="G16" i="17" s="1"/>
  <c r="L105" i="15"/>
  <c r="B98" i="15" s="1"/>
  <c r="G15" i="17" s="1"/>
  <c r="L46" i="15"/>
  <c r="B39" i="15" s="1"/>
  <c r="G10" i="17" s="1"/>
  <c r="L68" i="15"/>
  <c r="B60" i="15" s="1"/>
  <c r="G12" i="17" s="1"/>
  <c r="L56" i="15"/>
  <c r="B51" i="15" s="1"/>
  <c r="G11" i="17" s="1"/>
  <c r="L84" i="15"/>
  <c r="B72" i="15" s="1"/>
  <c r="G13" i="17" s="1"/>
  <c r="L94" i="15"/>
  <c r="B88" i="15" s="1"/>
  <c r="G14" i="17" s="1"/>
  <c r="L35" i="15"/>
  <c r="B21" i="15" s="1"/>
  <c r="G9" i="17" s="1"/>
  <c r="L17" i="15"/>
  <c r="L3" i="15" l="1"/>
  <c r="H2" i="15" s="1"/>
  <c r="B10" i="15"/>
  <c r="G8" i="17" s="1"/>
  <c r="H4" i="17" l="1"/>
</calcChain>
</file>

<file path=xl/sharedStrings.xml><?xml version="1.0" encoding="utf-8"?>
<sst xmlns="http://schemas.openxmlformats.org/spreadsheetml/2006/main" count="577" uniqueCount="186">
  <si>
    <t>セミナーⅡ</t>
    <phoneticPr fontId="1"/>
  </si>
  <si>
    <t>化学工学特論</t>
    <rPh sb="0" eb="2">
      <t>カガク</t>
    </rPh>
    <rPh sb="2" eb="4">
      <t>コウガク</t>
    </rPh>
    <rPh sb="4" eb="5">
      <t>トク</t>
    </rPh>
    <rPh sb="5" eb="6">
      <t>ロン</t>
    </rPh>
    <phoneticPr fontId="1"/>
  </si>
  <si>
    <t>化学工学基礎</t>
    <rPh sb="0" eb="2">
      <t>カガク</t>
    </rPh>
    <rPh sb="2" eb="4">
      <t>コウガク</t>
    </rPh>
    <rPh sb="4" eb="6">
      <t>キソ</t>
    </rPh>
    <phoneticPr fontId="1"/>
  </si>
  <si>
    <t>反応工学</t>
    <rPh sb="0" eb="2">
      <t>ハンノウ</t>
    </rPh>
    <rPh sb="2" eb="4">
      <t>コウガク</t>
    </rPh>
    <phoneticPr fontId="1"/>
  </si>
  <si>
    <t>分離工学</t>
    <rPh sb="0" eb="2">
      <t>ブンリ</t>
    </rPh>
    <rPh sb="2" eb="4">
      <t>コウガク</t>
    </rPh>
    <phoneticPr fontId="1"/>
  </si>
  <si>
    <t>機械的単位操作</t>
    <rPh sb="0" eb="3">
      <t>キカイテキ</t>
    </rPh>
    <rPh sb="3" eb="5">
      <t>タンイ</t>
    </rPh>
    <rPh sb="5" eb="7">
      <t>ソウサ</t>
    </rPh>
    <phoneticPr fontId="1"/>
  </si>
  <si>
    <t>プロセス制御</t>
    <rPh sb="4" eb="6">
      <t>セイギョ</t>
    </rPh>
    <phoneticPr fontId="1"/>
  </si>
  <si>
    <t>学年</t>
    <rPh sb="0" eb="2">
      <t>ガクネン</t>
    </rPh>
    <phoneticPr fontId="1"/>
  </si>
  <si>
    <t>単位</t>
    <rPh sb="0" eb="2">
      <t>タンイ</t>
    </rPh>
    <phoneticPr fontId="1"/>
  </si>
  <si>
    <t>反応装置工学</t>
    <rPh sb="0" eb="2">
      <t>ハンノウ</t>
    </rPh>
    <rPh sb="2" eb="4">
      <t>ソウチ</t>
    </rPh>
    <rPh sb="4" eb="6">
      <t>コウガク</t>
    </rPh>
    <phoneticPr fontId="1"/>
  </si>
  <si>
    <t>化学工学基礎演習</t>
    <rPh sb="0" eb="2">
      <t>カガク</t>
    </rPh>
    <rPh sb="2" eb="4">
      <t>コウガク</t>
    </rPh>
    <rPh sb="4" eb="6">
      <t>キソ</t>
    </rPh>
    <rPh sb="6" eb="8">
      <t>エンシュウ</t>
    </rPh>
    <phoneticPr fontId="1"/>
  </si>
  <si>
    <t>物質循環化学</t>
    <rPh sb="0" eb="2">
      <t>ブッシツ</t>
    </rPh>
    <rPh sb="2" eb="4">
      <t>ジュンカン</t>
    </rPh>
    <rPh sb="4" eb="6">
      <t>カガク</t>
    </rPh>
    <phoneticPr fontId="1"/>
  </si>
  <si>
    <t>リサイクル量論</t>
    <rPh sb="5" eb="6">
      <t>リョウ</t>
    </rPh>
    <rPh sb="6" eb="7">
      <t>ロン</t>
    </rPh>
    <phoneticPr fontId="1"/>
  </si>
  <si>
    <t>基礎有機材料</t>
    <rPh sb="0" eb="2">
      <t>キソ</t>
    </rPh>
    <rPh sb="2" eb="4">
      <t>ユウキ</t>
    </rPh>
    <rPh sb="4" eb="6">
      <t>ザイリョウ</t>
    </rPh>
    <phoneticPr fontId="1"/>
  </si>
  <si>
    <t>基本技術実習</t>
    <rPh sb="0" eb="2">
      <t>キホン</t>
    </rPh>
    <rPh sb="2" eb="4">
      <t>ギジュツ</t>
    </rPh>
    <rPh sb="4" eb="6">
      <t>ジッシュウ</t>
    </rPh>
    <phoneticPr fontId="1"/>
  </si>
  <si>
    <t>環境化学工学</t>
    <rPh sb="0" eb="2">
      <t>カンキョウ</t>
    </rPh>
    <rPh sb="2" eb="4">
      <t>カガク</t>
    </rPh>
    <rPh sb="4" eb="6">
      <t>コウガク</t>
    </rPh>
    <phoneticPr fontId="1"/>
  </si>
  <si>
    <t>電気化学</t>
    <rPh sb="0" eb="2">
      <t>デンキ</t>
    </rPh>
    <rPh sb="2" eb="4">
      <t>カガク</t>
    </rPh>
    <phoneticPr fontId="1"/>
  </si>
  <si>
    <t>化学工程設計</t>
    <rPh sb="0" eb="2">
      <t>カガク</t>
    </rPh>
    <rPh sb="2" eb="4">
      <t>コウテイ</t>
    </rPh>
    <rPh sb="4" eb="6">
      <t>セッケイ</t>
    </rPh>
    <phoneticPr fontId="1"/>
  </si>
  <si>
    <t>医療福祉工学</t>
    <rPh sb="0" eb="2">
      <t>イリョウ</t>
    </rPh>
    <rPh sb="2" eb="4">
      <t>フクシ</t>
    </rPh>
    <rPh sb="4" eb="6">
      <t>コウガク</t>
    </rPh>
    <phoneticPr fontId="1"/>
  </si>
  <si>
    <t>必･選</t>
    <rPh sb="0" eb="1">
      <t>ヒツ</t>
    </rPh>
    <rPh sb="2" eb="3">
      <t>セン</t>
    </rPh>
    <phoneticPr fontId="1"/>
  </si>
  <si>
    <t>備考</t>
    <rPh sb="0" eb="2">
      <t>ビコウ</t>
    </rPh>
    <phoneticPr fontId="1"/>
  </si>
  <si>
    <t>微分積分学Ⅰ</t>
    <rPh sb="0" eb="2">
      <t>ビブン</t>
    </rPh>
    <rPh sb="2" eb="5">
      <t>セキブンガク</t>
    </rPh>
    <phoneticPr fontId="1"/>
  </si>
  <si>
    <t>線形代数学Ⅰおよび演習</t>
    <rPh sb="0" eb="2">
      <t>センケイ</t>
    </rPh>
    <rPh sb="2" eb="5">
      <t>ダイスウガク</t>
    </rPh>
    <rPh sb="9" eb="11">
      <t>エンシュウ</t>
    </rPh>
    <phoneticPr fontId="1"/>
  </si>
  <si>
    <t>力学・波動Ⅰ</t>
    <rPh sb="0" eb="2">
      <t>リキガク</t>
    </rPh>
    <rPh sb="3" eb="5">
      <t>ハドウ</t>
    </rPh>
    <phoneticPr fontId="1"/>
  </si>
  <si>
    <t>微分積分学Ⅱおよび演習</t>
    <rPh sb="0" eb="2">
      <t>ビブン</t>
    </rPh>
    <rPh sb="2" eb="5">
      <t>セキブンガク</t>
    </rPh>
    <rPh sb="9" eb="11">
      <t>エンシュウ</t>
    </rPh>
    <phoneticPr fontId="1"/>
  </si>
  <si>
    <t>線形代数学Ⅱ</t>
    <rPh sb="0" eb="2">
      <t>センケイ</t>
    </rPh>
    <rPh sb="2" eb="5">
      <t>ダイスウガク</t>
    </rPh>
    <phoneticPr fontId="1"/>
  </si>
  <si>
    <t>力学・波動Ⅱ</t>
    <rPh sb="0" eb="2">
      <t>リキガク</t>
    </rPh>
    <rPh sb="3" eb="5">
      <t>ハドウ</t>
    </rPh>
    <phoneticPr fontId="1"/>
  </si>
  <si>
    <t>基礎無機化学</t>
    <rPh sb="0" eb="2">
      <t>キソ</t>
    </rPh>
    <rPh sb="2" eb="4">
      <t>ムキ</t>
    </rPh>
    <rPh sb="4" eb="6">
      <t>カガク</t>
    </rPh>
    <phoneticPr fontId="1"/>
  </si>
  <si>
    <t>電磁気学</t>
    <rPh sb="0" eb="3">
      <t>デンジキ</t>
    </rPh>
    <rPh sb="3" eb="4">
      <t>ガク</t>
    </rPh>
    <phoneticPr fontId="1"/>
  </si>
  <si>
    <t>物理・化学実験</t>
    <rPh sb="0" eb="2">
      <t>ブツリ</t>
    </rPh>
    <rPh sb="3" eb="5">
      <t>カガク</t>
    </rPh>
    <rPh sb="5" eb="7">
      <t>ジッケン</t>
    </rPh>
    <phoneticPr fontId="1"/>
  </si>
  <si>
    <t>物質工学総論Ⅰ</t>
    <rPh sb="0" eb="2">
      <t>ブッシツ</t>
    </rPh>
    <rPh sb="2" eb="4">
      <t>コウガク</t>
    </rPh>
    <rPh sb="4" eb="6">
      <t>ソウロン</t>
    </rPh>
    <phoneticPr fontId="1"/>
  </si>
  <si>
    <t>材料科学基礎</t>
    <rPh sb="0" eb="2">
      <t>ザイリョウ</t>
    </rPh>
    <rPh sb="2" eb="4">
      <t>カガク</t>
    </rPh>
    <rPh sb="4" eb="6">
      <t>キソ</t>
    </rPh>
    <phoneticPr fontId="1"/>
  </si>
  <si>
    <t>研究体験実習</t>
    <rPh sb="0" eb="2">
      <t>ケンキュウ</t>
    </rPh>
    <rPh sb="2" eb="4">
      <t>タイケン</t>
    </rPh>
    <rPh sb="4" eb="6">
      <t>ジッシュウ</t>
    </rPh>
    <phoneticPr fontId="1"/>
  </si>
  <si>
    <t>物質工学総論Ⅱ</t>
    <rPh sb="0" eb="2">
      <t>ブッシツ</t>
    </rPh>
    <rPh sb="2" eb="4">
      <t>コウガク</t>
    </rPh>
    <rPh sb="4" eb="6">
      <t>ソウロン</t>
    </rPh>
    <phoneticPr fontId="1"/>
  </si>
  <si>
    <t>地球環境科学・環境技術</t>
    <rPh sb="0" eb="2">
      <t>チキュウ</t>
    </rPh>
    <rPh sb="2" eb="4">
      <t>カンキョウ</t>
    </rPh>
    <rPh sb="4" eb="6">
      <t>カガク</t>
    </rPh>
    <rPh sb="7" eb="9">
      <t>カンキョウ</t>
    </rPh>
    <rPh sb="9" eb="11">
      <t>ギジュツ</t>
    </rPh>
    <phoneticPr fontId="1"/>
  </si>
  <si>
    <t>基礎有機化学</t>
    <rPh sb="0" eb="2">
      <t>キソ</t>
    </rPh>
    <rPh sb="2" eb="4">
      <t>ユウキ</t>
    </rPh>
    <rPh sb="4" eb="6">
      <t>カガク</t>
    </rPh>
    <phoneticPr fontId="1"/>
  </si>
  <si>
    <t>◎</t>
    <phoneticPr fontId="1"/>
  </si>
  <si>
    <t>理系基礎</t>
    <rPh sb="0" eb="2">
      <t>リケイ</t>
    </rPh>
    <rPh sb="2" eb="4">
      <t>キソ</t>
    </rPh>
    <phoneticPr fontId="1"/>
  </si>
  <si>
    <t>入学年次のみ受講可能</t>
    <rPh sb="0" eb="2">
      <t>ニュウガク</t>
    </rPh>
    <rPh sb="2" eb="4">
      <t>ネンジ</t>
    </rPh>
    <rPh sb="6" eb="8">
      <t>ジュコウ</t>
    </rPh>
    <rPh sb="8" eb="10">
      <t>カノウ</t>
    </rPh>
    <phoneticPr fontId="1"/>
  </si>
  <si>
    <t>分析化学</t>
    <rPh sb="0" eb="2">
      <t>ブンセキ</t>
    </rPh>
    <rPh sb="2" eb="4">
      <t>カガク</t>
    </rPh>
    <phoneticPr fontId="1"/>
  </si>
  <si>
    <t>基礎機械工学</t>
    <rPh sb="0" eb="2">
      <t>キソ</t>
    </rPh>
    <rPh sb="2" eb="4">
      <t>キカイ</t>
    </rPh>
    <rPh sb="4" eb="6">
      <t>コウガク</t>
    </rPh>
    <phoneticPr fontId="1"/>
  </si>
  <si>
    <t>技術者倫理</t>
    <rPh sb="0" eb="3">
      <t>ギジュツシャ</t>
    </rPh>
    <rPh sb="3" eb="5">
      <t>リンリ</t>
    </rPh>
    <phoneticPr fontId="1"/>
  </si>
  <si>
    <t>安全工学</t>
    <rPh sb="0" eb="2">
      <t>アンゼン</t>
    </rPh>
    <rPh sb="2" eb="4">
      <t>コウガク</t>
    </rPh>
    <phoneticPr fontId="1"/>
  </si>
  <si>
    <t>知的財産権</t>
    <rPh sb="0" eb="2">
      <t>チテキ</t>
    </rPh>
    <rPh sb="2" eb="5">
      <t>ザイサンケン</t>
    </rPh>
    <phoneticPr fontId="1"/>
  </si>
  <si>
    <t>マネジメント工学</t>
    <rPh sb="6" eb="8">
      <t>コウガク</t>
    </rPh>
    <phoneticPr fontId="1"/>
  </si>
  <si>
    <t>卒業研究</t>
    <rPh sb="0" eb="2">
      <t>ソツギョウ</t>
    </rPh>
    <rPh sb="2" eb="4">
      <t>ケンキュウ</t>
    </rPh>
    <phoneticPr fontId="1"/>
  </si>
  <si>
    <t>機器分析</t>
    <rPh sb="0" eb="2">
      <t>キキ</t>
    </rPh>
    <rPh sb="2" eb="4">
      <t>ブンセキ</t>
    </rPh>
    <phoneticPr fontId="1"/>
  </si>
  <si>
    <t>エネルギー化学工学</t>
    <rPh sb="5" eb="7">
      <t>カガク</t>
    </rPh>
    <rPh sb="7" eb="9">
      <t>コウガク</t>
    </rPh>
    <phoneticPr fontId="1"/>
  </si>
  <si>
    <t>移動現象論Ⅰ</t>
    <rPh sb="0" eb="2">
      <t>イドウ</t>
    </rPh>
    <rPh sb="2" eb="4">
      <t>ゲンショウ</t>
    </rPh>
    <rPh sb="4" eb="5">
      <t>ロン</t>
    </rPh>
    <phoneticPr fontId="1"/>
  </si>
  <si>
    <t>化学システム製図</t>
    <rPh sb="0" eb="2">
      <t>カガク</t>
    </rPh>
    <rPh sb="6" eb="8">
      <t>セイズ</t>
    </rPh>
    <phoneticPr fontId="1"/>
  </si>
  <si>
    <t>移動現象論Ⅱ</t>
    <rPh sb="0" eb="2">
      <t>イドウ</t>
    </rPh>
    <rPh sb="2" eb="4">
      <t>ゲンショウ</t>
    </rPh>
    <rPh sb="4" eb="5">
      <t>ロン</t>
    </rPh>
    <phoneticPr fontId="1"/>
  </si>
  <si>
    <t>プロセスシステム工学</t>
    <rPh sb="8" eb="10">
      <t>コウガク</t>
    </rPh>
    <phoneticPr fontId="1"/>
  </si>
  <si>
    <t>基礎電気･電子工学</t>
    <rPh sb="0" eb="2">
      <t>キソ</t>
    </rPh>
    <rPh sb="2" eb="4">
      <t>デンキ</t>
    </rPh>
    <rPh sb="5" eb="7">
      <t>デンシ</t>
    </rPh>
    <rPh sb="7" eb="9">
      <t>コウガク</t>
    </rPh>
    <phoneticPr fontId="1"/>
  </si>
  <si>
    <t>工学基礎化学Ⅱ</t>
    <rPh sb="0" eb="2">
      <t>コウガク</t>
    </rPh>
    <rPh sb="2" eb="4">
      <t>キソ</t>
    </rPh>
    <rPh sb="4" eb="6">
      <t>カガク</t>
    </rPh>
    <phoneticPr fontId="1"/>
  </si>
  <si>
    <t>工学基礎化学Ⅰ</t>
    <rPh sb="0" eb="2">
      <t>コウガク</t>
    </rPh>
    <rPh sb="2" eb="4">
      <t>キソ</t>
    </rPh>
    <rPh sb="4" eb="6">
      <t>カガク</t>
    </rPh>
    <phoneticPr fontId="1"/>
  </si>
  <si>
    <t>セミナーⅠ</t>
    <phoneticPr fontId="1"/>
  </si>
  <si>
    <t>インターンシップ</t>
    <phoneticPr fontId="1"/>
  </si>
  <si>
    <t>表面･界面化学</t>
    <rPh sb="0" eb="2">
      <t>ヒョウメン</t>
    </rPh>
    <rPh sb="3" eb="5">
      <t>カイメン</t>
    </rPh>
    <rPh sb="5" eb="7">
      <t>カガク</t>
    </rPh>
    <phoneticPr fontId="1"/>
  </si>
  <si>
    <t>前後</t>
    <rPh sb="0" eb="2">
      <t>ゼンゴ</t>
    </rPh>
    <phoneticPr fontId="1"/>
  </si>
  <si>
    <t>前</t>
    <rPh sb="0" eb="1">
      <t>マエ</t>
    </rPh>
    <phoneticPr fontId="1"/>
  </si>
  <si>
    <t>後</t>
    <rPh sb="0" eb="1">
      <t>ウシ</t>
    </rPh>
    <phoneticPr fontId="1"/>
  </si>
  <si>
    <t>通</t>
    <rPh sb="0" eb="1">
      <t>ツウ</t>
    </rPh>
    <phoneticPr fontId="1"/>
  </si>
  <si>
    <t>前</t>
    <rPh sb="0" eb="1">
      <t>ゼン</t>
    </rPh>
    <phoneticPr fontId="1"/>
  </si>
  <si>
    <t>新入生セミナー</t>
    <rPh sb="0" eb="3">
      <t>シンニュウセイ</t>
    </rPh>
    <phoneticPr fontId="1"/>
  </si>
  <si>
    <t>大学導入</t>
    <rPh sb="0" eb="2">
      <t>ダイガク</t>
    </rPh>
    <rPh sb="2" eb="4">
      <t>ドウニュウ</t>
    </rPh>
    <phoneticPr fontId="1"/>
  </si>
  <si>
    <t>情報系</t>
    <rPh sb="0" eb="2">
      <t>ジョウホウ</t>
    </rPh>
    <rPh sb="2" eb="3">
      <t>ケイ</t>
    </rPh>
    <phoneticPr fontId="1"/>
  </si>
  <si>
    <t>情報処理</t>
    <rPh sb="0" eb="2">
      <t>ジョウホウ</t>
    </rPh>
    <rPh sb="2" eb="4">
      <t>ショリ</t>
    </rPh>
    <phoneticPr fontId="1"/>
  </si>
  <si>
    <t>A</t>
    <phoneticPr fontId="1"/>
  </si>
  <si>
    <t>F</t>
    <phoneticPr fontId="1"/>
  </si>
  <si>
    <t>B</t>
    <phoneticPr fontId="1"/>
  </si>
  <si>
    <t>E</t>
    <phoneticPr fontId="1"/>
  </si>
  <si>
    <t>C</t>
    <phoneticPr fontId="1"/>
  </si>
  <si>
    <t>D G</t>
    <phoneticPr fontId="1"/>
  </si>
  <si>
    <t>A E</t>
    <phoneticPr fontId="1"/>
  </si>
  <si>
    <t>G</t>
    <phoneticPr fontId="1"/>
  </si>
  <si>
    <t>B I</t>
    <phoneticPr fontId="1"/>
  </si>
  <si>
    <t>I</t>
    <phoneticPr fontId="1"/>
  </si>
  <si>
    <t>D</t>
    <phoneticPr fontId="1"/>
  </si>
  <si>
    <t>B C</t>
    <phoneticPr fontId="1"/>
  </si>
  <si>
    <t>E I</t>
    <phoneticPr fontId="1"/>
  </si>
  <si>
    <t>D H</t>
    <phoneticPr fontId="1"/>
  </si>
  <si>
    <t>C G</t>
    <phoneticPr fontId="1"/>
  </si>
  <si>
    <t>G H</t>
    <phoneticPr fontId="1"/>
  </si>
  <si>
    <t>D F H</t>
    <phoneticPr fontId="1"/>
  </si>
  <si>
    <t>C F H</t>
    <phoneticPr fontId="1"/>
  </si>
  <si>
    <t>F H</t>
    <phoneticPr fontId="1"/>
  </si>
  <si>
    <t>D I</t>
    <phoneticPr fontId="1"/>
  </si>
  <si>
    <t>F G H</t>
    <phoneticPr fontId="1"/>
  </si>
  <si>
    <t>E F G</t>
    <phoneticPr fontId="1"/>
  </si>
  <si>
    <t>入学年度</t>
    <rPh sb="0" eb="2">
      <t>ニュウガク</t>
    </rPh>
    <rPh sb="2" eb="4">
      <t>ネンド</t>
    </rPh>
    <phoneticPr fontId="1"/>
  </si>
  <si>
    <t>学生番号</t>
    <rPh sb="0" eb="2">
      <t>ガクセイ</t>
    </rPh>
    <rPh sb="2" eb="4">
      <t>バンゴウ</t>
    </rPh>
    <phoneticPr fontId="1"/>
  </si>
  <si>
    <t>氏　名</t>
    <rPh sb="0" eb="1">
      <t>シ</t>
    </rPh>
    <rPh sb="2" eb="3">
      <t>ナ</t>
    </rPh>
    <phoneticPr fontId="1"/>
  </si>
  <si>
    <t>単位取得年度</t>
    <rPh sb="0" eb="2">
      <t>タンイ</t>
    </rPh>
    <rPh sb="2" eb="4">
      <t>シュトク</t>
    </rPh>
    <rPh sb="4" eb="6">
      <t>ネンド</t>
    </rPh>
    <phoneticPr fontId="1"/>
  </si>
  <si>
    <t>成績評価</t>
    <rPh sb="0" eb="2">
      <t>セイセキ</t>
    </rPh>
    <rPh sb="2" eb="4">
      <t>ヒョウカ</t>
    </rPh>
    <phoneticPr fontId="1"/>
  </si>
  <si>
    <t>学籍番号</t>
    <rPh sb="0" eb="2">
      <t>ガクセキ</t>
    </rPh>
    <rPh sb="2" eb="4">
      <t>バンゴウ</t>
    </rPh>
    <phoneticPr fontId="1"/>
  </si>
  <si>
    <t>氏　　　名</t>
    <rPh sb="0" eb="1">
      <t>シ</t>
    </rPh>
    <rPh sb="4" eb="5">
      <t>ナ</t>
    </rPh>
    <phoneticPr fontId="1"/>
  </si>
  <si>
    <t>浜松　佐鳴子</t>
    <rPh sb="0" eb="2">
      <t>ハママツ</t>
    </rPh>
    <rPh sb="3" eb="6">
      <t>サナルコ</t>
    </rPh>
    <phoneticPr fontId="1"/>
  </si>
  <si>
    <t>可</t>
    <rPh sb="0" eb="1">
      <t>カ</t>
    </rPh>
    <phoneticPr fontId="1"/>
  </si>
  <si>
    <t>良</t>
    <rPh sb="0" eb="1">
      <t>リョウ</t>
    </rPh>
    <phoneticPr fontId="1"/>
  </si>
  <si>
    <t>優</t>
    <rPh sb="0" eb="1">
      <t>ユウ</t>
    </rPh>
    <phoneticPr fontId="1"/>
  </si>
  <si>
    <t>秀</t>
    <rPh sb="0" eb="1">
      <t>シュウ</t>
    </rPh>
    <phoneticPr fontId="1"/>
  </si>
  <si>
    <t>成績</t>
    <rPh sb="0" eb="2">
      <t>セイセキ</t>
    </rPh>
    <phoneticPr fontId="1"/>
  </si>
  <si>
    <t>不可</t>
    <rPh sb="0" eb="2">
      <t>フカ</t>
    </rPh>
    <phoneticPr fontId="1"/>
  </si>
  <si>
    <t>到達レベル</t>
    <rPh sb="0" eb="2">
      <t>トウタツ</t>
    </rPh>
    <phoneticPr fontId="1"/>
  </si>
  <si>
    <t>目標 A</t>
    <rPh sb="0" eb="2">
      <t>モクヒョウ</t>
    </rPh>
    <phoneticPr fontId="1"/>
  </si>
  <si>
    <t>目標 B</t>
    <phoneticPr fontId="1"/>
  </si>
  <si>
    <t>目標 C</t>
    <phoneticPr fontId="1"/>
  </si>
  <si>
    <t>目標 D</t>
    <phoneticPr fontId="1"/>
  </si>
  <si>
    <t>目標 E</t>
    <phoneticPr fontId="1"/>
  </si>
  <si>
    <t>目標 F</t>
    <phoneticPr fontId="1"/>
  </si>
  <si>
    <t>目標 G</t>
    <phoneticPr fontId="1"/>
  </si>
  <si>
    <t>目標 H</t>
    <phoneticPr fontId="1"/>
  </si>
  <si>
    <t>目標 I</t>
    <phoneticPr fontId="1"/>
  </si>
  <si>
    <t>科目名</t>
    <rPh sb="0" eb="2">
      <t>カモク</t>
    </rPh>
    <rPh sb="2" eb="3">
      <t>メイ</t>
    </rPh>
    <phoneticPr fontId="1"/>
  </si>
  <si>
    <t>開講
学年</t>
    <rPh sb="0" eb="2">
      <t>カイコウ</t>
    </rPh>
    <rPh sb="3" eb="5">
      <t>ガクネン</t>
    </rPh>
    <phoneticPr fontId="1"/>
  </si>
  <si>
    <t>開講
時期</t>
    <rPh sb="0" eb="2">
      <t>カイコウ</t>
    </rPh>
    <rPh sb="3" eb="5">
      <t>ジキ</t>
    </rPh>
    <phoneticPr fontId="1"/>
  </si>
  <si>
    <t>必のみ</t>
    <rPh sb="0" eb="1">
      <t>ヒツ</t>
    </rPh>
    <phoneticPr fontId="1"/>
  </si>
  <si>
    <t>　　+卒研</t>
    <phoneticPr fontId="1"/>
  </si>
  <si>
    <t>B</t>
    <phoneticPr fontId="1"/>
  </si>
  <si>
    <t>C</t>
    <phoneticPr fontId="1"/>
  </si>
  <si>
    <t>D</t>
    <phoneticPr fontId="1"/>
  </si>
  <si>
    <t>E</t>
    <phoneticPr fontId="1"/>
  </si>
  <si>
    <t>F</t>
    <phoneticPr fontId="1"/>
  </si>
  <si>
    <t>G</t>
    <phoneticPr fontId="1"/>
  </si>
  <si>
    <t>H</t>
    <phoneticPr fontId="1"/>
  </si>
  <si>
    <t>I</t>
    <phoneticPr fontId="1"/>
  </si>
  <si>
    <t>目標内容</t>
    <rPh sb="0" eb="2">
      <t>モクヒョウ</t>
    </rPh>
    <rPh sb="2" eb="4">
      <t>ナイヨウ</t>
    </rPh>
    <phoneticPr fontId="1"/>
  </si>
  <si>
    <t>論理的思考法を養い、少人数での討議を通じて発表する能力を身につける。</t>
    <rPh sb="0" eb="3">
      <t>ロンリテキ</t>
    </rPh>
    <rPh sb="3" eb="6">
      <t>シコウホウ</t>
    </rPh>
    <rPh sb="7" eb="8">
      <t>ヤシナ</t>
    </rPh>
    <rPh sb="10" eb="13">
      <t>ショウニンズウ</t>
    </rPh>
    <rPh sb="15" eb="17">
      <t>トウギ</t>
    </rPh>
    <rPh sb="18" eb="19">
      <t>ツウ</t>
    </rPh>
    <rPh sb="21" eb="23">
      <t>ハッピョウ</t>
    </rPh>
    <rPh sb="25" eb="27">
      <t>ノウリョク</t>
    </rPh>
    <rPh sb="28" eb="29">
      <t>ミ</t>
    </rPh>
    <phoneticPr fontId="1"/>
  </si>
  <si>
    <t>工学基礎知識により定量的な考え方と工学の手法を学ぶ。</t>
    <rPh sb="0" eb="2">
      <t>コウガク</t>
    </rPh>
    <rPh sb="2" eb="4">
      <t>キソ</t>
    </rPh>
    <rPh sb="4" eb="6">
      <t>チシキ</t>
    </rPh>
    <rPh sb="9" eb="12">
      <t>テイリョウテキ</t>
    </rPh>
    <rPh sb="13" eb="14">
      <t>カンガ</t>
    </rPh>
    <rPh sb="15" eb="16">
      <t>カタ</t>
    </rPh>
    <rPh sb="17" eb="19">
      <t>コウガク</t>
    </rPh>
    <rPh sb="20" eb="22">
      <t>シュホウ</t>
    </rPh>
    <rPh sb="23" eb="24">
      <t>マナ</t>
    </rPh>
    <phoneticPr fontId="1"/>
  </si>
  <si>
    <t>化学の原理を基礎とする応用化学知識により多面に拡がる化学技術と物づくりの過程が理解できる能力を身につける。</t>
    <rPh sb="0" eb="2">
      <t>カガク</t>
    </rPh>
    <rPh sb="3" eb="5">
      <t>ゲンリ</t>
    </rPh>
    <rPh sb="6" eb="8">
      <t>キソ</t>
    </rPh>
    <rPh sb="11" eb="13">
      <t>オウヨウ</t>
    </rPh>
    <rPh sb="13" eb="15">
      <t>カガク</t>
    </rPh>
    <rPh sb="15" eb="17">
      <t>チシキ</t>
    </rPh>
    <rPh sb="20" eb="22">
      <t>タメン</t>
    </rPh>
    <rPh sb="23" eb="24">
      <t>ヒロ</t>
    </rPh>
    <rPh sb="26" eb="28">
      <t>カガク</t>
    </rPh>
    <rPh sb="28" eb="30">
      <t>ギジュツ</t>
    </rPh>
    <rPh sb="31" eb="32">
      <t>モノ</t>
    </rPh>
    <rPh sb="36" eb="38">
      <t>カテイ</t>
    </rPh>
    <rPh sb="39" eb="41">
      <t>リカイ</t>
    </rPh>
    <rPh sb="44" eb="46">
      <t>ノウリョク</t>
    </rPh>
    <rPh sb="47" eb="48">
      <t>ミ</t>
    </rPh>
    <phoneticPr fontId="1"/>
  </si>
  <si>
    <t>物質とエネルギーの平衡論、速度論を基礎とする専門知識により、身の回りの現象に化学工学的な課題を発見し、その解決法に応用できる能力を身につける。</t>
    <rPh sb="0" eb="2">
      <t>ブッシツ</t>
    </rPh>
    <rPh sb="9" eb="11">
      <t>ヘイコウ</t>
    </rPh>
    <rPh sb="11" eb="12">
      <t>ロン</t>
    </rPh>
    <rPh sb="13" eb="15">
      <t>ソクド</t>
    </rPh>
    <rPh sb="15" eb="16">
      <t>ロン</t>
    </rPh>
    <rPh sb="17" eb="19">
      <t>キソ</t>
    </rPh>
    <rPh sb="22" eb="24">
      <t>センモン</t>
    </rPh>
    <rPh sb="24" eb="26">
      <t>チシキ</t>
    </rPh>
    <rPh sb="30" eb="31">
      <t>ミ</t>
    </rPh>
    <rPh sb="32" eb="33">
      <t>マワ</t>
    </rPh>
    <rPh sb="35" eb="37">
      <t>ゲンショウ</t>
    </rPh>
    <rPh sb="38" eb="40">
      <t>カガク</t>
    </rPh>
    <rPh sb="40" eb="43">
      <t>コウガクテキ</t>
    </rPh>
    <rPh sb="44" eb="46">
      <t>カダイ</t>
    </rPh>
    <rPh sb="47" eb="49">
      <t>ハッケン</t>
    </rPh>
    <rPh sb="53" eb="55">
      <t>カイケツ</t>
    </rPh>
    <rPh sb="55" eb="56">
      <t>ホウ</t>
    </rPh>
    <rPh sb="57" eb="59">
      <t>オウヨウ</t>
    </rPh>
    <rPh sb="62" eb="64">
      <t>ノウリョク</t>
    </rPh>
    <rPh sb="65" eb="66">
      <t>ミ</t>
    </rPh>
    <phoneticPr fontId="1"/>
  </si>
  <si>
    <t>物づくりのための実験手法に習熟し、安全及び環境にも配慮した考え方のできる能力を身につける。</t>
    <rPh sb="0" eb="1">
      <t>モノ</t>
    </rPh>
    <rPh sb="8" eb="10">
      <t>ジッケン</t>
    </rPh>
    <rPh sb="10" eb="12">
      <t>シュホウ</t>
    </rPh>
    <rPh sb="13" eb="15">
      <t>シュウジュク</t>
    </rPh>
    <rPh sb="17" eb="19">
      <t>アンゼン</t>
    </rPh>
    <rPh sb="19" eb="20">
      <t>オヨ</t>
    </rPh>
    <rPh sb="21" eb="23">
      <t>カンキョウ</t>
    </rPh>
    <rPh sb="25" eb="27">
      <t>ハイリョ</t>
    </rPh>
    <rPh sb="29" eb="30">
      <t>カンガ</t>
    </rPh>
    <rPh sb="31" eb="32">
      <t>カタ</t>
    </rPh>
    <rPh sb="36" eb="38">
      <t>ノウリョク</t>
    </rPh>
    <rPh sb="39" eb="40">
      <t>ミ</t>
    </rPh>
    <phoneticPr fontId="1"/>
  </si>
  <si>
    <t>化学現象のモデリング、数値シミュレーションによる予測が可能な能力を身につける。</t>
    <rPh sb="0" eb="2">
      <t>カガク</t>
    </rPh>
    <rPh sb="2" eb="4">
      <t>ゲンショウ</t>
    </rPh>
    <rPh sb="11" eb="13">
      <t>スウチ</t>
    </rPh>
    <rPh sb="24" eb="26">
      <t>ヨソク</t>
    </rPh>
    <rPh sb="27" eb="29">
      <t>カノウ</t>
    </rPh>
    <rPh sb="30" eb="32">
      <t>ノウリョク</t>
    </rPh>
    <rPh sb="33" eb="34">
      <t>ミ</t>
    </rPh>
    <phoneticPr fontId="1"/>
  </si>
  <si>
    <t>要素技術、単位操作を組み合わせたプロセスシステムに対するプロセス工学知識により物づくりプロセスの設計に応用できる能力を身につける。</t>
    <rPh sb="0" eb="2">
      <t>ヨウソ</t>
    </rPh>
    <rPh sb="2" eb="4">
      <t>ギジュツ</t>
    </rPh>
    <rPh sb="5" eb="7">
      <t>タンイ</t>
    </rPh>
    <rPh sb="7" eb="9">
      <t>ソウサ</t>
    </rPh>
    <rPh sb="10" eb="11">
      <t>ク</t>
    </rPh>
    <rPh sb="12" eb="13">
      <t>ア</t>
    </rPh>
    <rPh sb="25" eb="26">
      <t>タイ</t>
    </rPh>
    <rPh sb="32" eb="34">
      <t>コウガク</t>
    </rPh>
    <rPh sb="34" eb="36">
      <t>チシキ</t>
    </rPh>
    <rPh sb="39" eb="40">
      <t>モノ</t>
    </rPh>
    <rPh sb="48" eb="50">
      <t>セッケイ</t>
    </rPh>
    <rPh sb="51" eb="53">
      <t>オウヨウ</t>
    </rPh>
    <rPh sb="56" eb="58">
      <t>ノウリョク</t>
    </rPh>
    <rPh sb="59" eb="60">
      <t>ミ</t>
    </rPh>
    <phoneticPr fontId="1"/>
  </si>
  <si>
    <t>技術英語を学び、英文の専門教科書を理解する能力を身につける。</t>
    <rPh sb="0" eb="2">
      <t>ギジュツ</t>
    </rPh>
    <rPh sb="2" eb="4">
      <t>エイゴ</t>
    </rPh>
    <rPh sb="5" eb="6">
      <t>マナ</t>
    </rPh>
    <rPh sb="8" eb="10">
      <t>エイブン</t>
    </rPh>
    <rPh sb="11" eb="13">
      <t>センモン</t>
    </rPh>
    <rPh sb="13" eb="16">
      <t>キョウカショ</t>
    </rPh>
    <rPh sb="17" eb="19">
      <t>リカイ</t>
    </rPh>
    <rPh sb="21" eb="23">
      <t>ノウリョク</t>
    </rPh>
    <rPh sb="24" eb="25">
      <t>ミ</t>
    </rPh>
    <phoneticPr fontId="1"/>
  </si>
  <si>
    <t>人類の持続発展可能な循環型社会の構築の視点から、化学工学技術者としての責任を自覚する能力を身につける</t>
    <rPh sb="0" eb="2">
      <t>ジンルイ</t>
    </rPh>
    <rPh sb="3" eb="5">
      <t>ジゾク</t>
    </rPh>
    <rPh sb="5" eb="7">
      <t>ハッテン</t>
    </rPh>
    <rPh sb="7" eb="9">
      <t>カノウ</t>
    </rPh>
    <rPh sb="10" eb="13">
      <t>ジュンカンガタ</t>
    </rPh>
    <rPh sb="13" eb="15">
      <t>シャカイ</t>
    </rPh>
    <rPh sb="16" eb="18">
      <t>コウチク</t>
    </rPh>
    <rPh sb="19" eb="21">
      <t>シテン</t>
    </rPh>
    <rPh sb="24" eb="26">
      <t>カガク</t>
    </rPh>
    <rPh sb="26" eb="28">
      <t>コウガク</t>
    </rPh>
    <rPh sb="28" eb="31">
      <t>ギジュツシャ</t>
    </rPh>
    <rPh sb="35" eb="37">
      <t>セキニン</t>
    </rPh>
    <rPh sb="38" eb="40">
      <t>ジカク</t>
    </rPh>
    <rPh sb="42" eb="44">
      <t>ノウリョク</t>
    </rPh>
    <rPh sb="45" eb="46">
      <t>ミ</t>
    </rPh>
    <phoneticPr fontId="1"/>
  </si>
  <si>
    <t>（印刷用）</t>
    <phoneticPr fontId="1"/>
  </si>
  <si>
    <t>印刷</t>
    <rPh sb="0" eb="2">
      <t>インサツ</t>
    </rPh>
    <phoneticPr fontId="1"/>
  </si>
  <si>
    <t>5001-2000</t>
    <phoneticPr fontId="1"/>
  </si>
  <si>
    <t>後</t>
    <rPh sb="0" eb="1">
      <t>ウシ</t>
    </rPh>
    <phoneticPr fontId="1"/>
  </si>
  <si>
    <t>生体化学工学</t>
    <rPh sb="0" eb="2">
      <t>セイタイ</t>
    </rPh>
    <rPh sb="2" eb="4">
      <t>カガク</t>
    </rPh>
    <rPh sb="4" eb="6">
      <t>コウガク</t>
    </rPh>
    <phoneticPr fontId="1"/>
  </si>
  <si>
    <t>C</t>
    <phoneticPr fontId="1"/>
  </si>
  <si>
    <t>後</t>
    <rPh sb="0" eb="1">
      <t>アト</t>
    </rPh>
    <phoneticPr fontId="1"/>
  </si>
  <si>
    <t>データ処理およびシミュレーション</t>
    <rPh sb="3" eb="5">
      <t>ショリ</t>
    </rPh>
    <phoneticPr fontId="1"/>
  </si>
  <si>
    <t>PC数学活用法</t>
    <rPh sb="2" eb="4">
      <t>スウガク</t>
    </rPh>
    <rPh sb="4" eb="7">
      <t>カツヨウホウ</t>
    </rPh>
    <phoneticPr fontId="1"/>
  </si>
  <si>
    <t>PC技術作文活用法</t>
    <rPh sb="2" eb="4">
      <t>ギジュツ</t>
    </rPh>
    <rPh sb="4" eb="6">
      <t>サクブン</t>
    </rPh>
    <rPh sb="6" eb="9">
      <t>カツヨウホウ</t>
    </rPh>
    <phoneticPr fontId="1"/>
  </si>
  <si>
    <t>物理化学 I</t>
    <rPh sb="0" eb="2">
      <t>ブツリ</t>
    </rPh>
    <rPh sb="2" eb="4">
      <t>カガク</t>
    </rPh>
    <phoneticPr fontId="1"/>
  </si>
  <si>
    <t>無機化学 I</t>
    <rPh sb="0" eb="2">
      <t>ムキ</t>
    </rPh>
    <rPh sb="2" eb="4">
      <t>カガク</t>
    </rPh>
    <phoneticPr fontId="1"/>
  </si>
  <si>
    <t>有機化学 I</t>
    <rPh sb="0" eb="2">
      <t>ユウキ</t>
    </rPh>
    <rPh sb="2" eb="4">
      <t>カガク</t>
    </rPh>
    <phoneticPr fontId="1"/>
  </si>
  <si>
    <t>数値計算法 I</t>
    <rPh sb="0" eb="2">
      <t>スウチ</t>
    </rPh>
    <rPh sb="2" eb="5">
      <t>ケイサンホウ</t>
    </rPh>
    <phoneticPr fontId="1"/>
  </si>
  <si>
    <t>物質工学実験Ⅰ</t>
    <rPh sb="0" eb="2">
      <t>ブッシツ</t>
    </rPh>
    <rPh sb="2" eb="4">
      <t>コウガク</t>
    </rPh>
    <rPh sb="4" eb="6">
      <t>ジッケン</t>
    </rPh>
    <phoneticPr fontId="1"/>
  </si>
  <si>
    <t>物質工学実験Ⅱ</t>
    <rPh sb="0" eb="2">
      <t>ブッシツ</t>
    </rPh>
    <rPh sb="2" eb="4">
      <t>コウガク</t>
    </rPh>
    <rPh sb="4" eb="6">
      <t>ジッケン</t>
    </rPh>
    <phoneticPr fontId="1"/>
  </si>
  <si>
    <t>物質工学実験Ⅲ</t>
    <rPh sb="0" eb="2">
      <t>ブッシツ</t>
    </rPh>
    <rPh sb="2" eb="4">
      <t>コウガク</t>
    </rPh>
    <rPh sb="4" eb="6">
      <t>ジッケン</t>
    </rPh>
    <phoneticPr fontId="1"/>
  </si>
  <si>
    <t>化学工学実験法</t>
    <rPh sb="0" eb="2">
      <t>カガク</t>
    </rPh>
    <rPh sb="2" eb="4">
      <t>コウガク</t>
    </rPh>
    <rPh sb="4" eb="6">
      <t>ジッケン</t>
    </rPh>
    <rPh sb="6" eb="7">
      <t>ホウ</t>
    </rPh>
    <phoneticPr fontId="1"/>
  </si>
  <si>
    <t>数値計算法 II</t>
    <rPh sb="0" eb="2">
      <t>スウチ</t>
    </rPh>
    <rPh sb="2" eb="5">
      <t>ケイサンホウ</t>
    </rPh>
    <phoneticPr fontId="1"/>
  </si>
  <si>
    <t>化学システム演習 I</t>
    <rPh sb="0" eb="2">
      <t>カガク</t>
    </rPh>
    <rPh sb="6" eb="8">
      <t>エンシュウ</t>
    </rPh>
    <phoneticPr fontId="1"/>
  </si>
  <si>
    <t>化学システム演習 II</t>
    <rPh sb="0" eb="2">
      <t>カガク</t>
    </rPh>
    <rPh sb="6" eb="8">
      <t>エンシュウ</t>
    </rPh>
    <phoneticPr fontId="1"/>
  </si>
  <si>
    <t>生物化学工学</t>
    <rPh sb="0" eb="2">
      <t>セイブツ</t>
    </rPh>
    <rPh sb="2" eb="4">
      <t>カガク</t>
    </rPh>
    <rPh sb="4" eb="6">
      <t>コウガク</t>
    </rPh>
    <phoneticPr fontId="1"/>
  </si>
  <si>
    <t>学習・教育目標</t>
    <rPh sb="0" eb="2">
      <t>ガクシュウ</t>
    </rPh>
    <rPh sb="3" eb="5">
      <t>キョウイク</t>
    </rPh>
    <rPh sb="5" eb="7">
      <t>モクヒョウ</t>
    </rPh>
    <phoneticPr fontId="1"/>
  </si>
  <si>
    <t>到達レベル</t>
    <phoneticPr fontId="1"/>
  </si>
  <si>
    <t>学習・教育目標　到達レベル</t>
    <rPh sb="0" eb="2">
      <t>ガクシュウ</t>
    </rPh>
    <rPh sb="3" eb="5">
      <t>キョウイク</t>
    </rPh>
    <rPh sb="5" eb="7">
      <t>モクヒョウ</t>
    </rPh>
    <rPh sb="8" eb="10">
      <t>トウタツ</t>
    </rPh>
    <phoneticPr fontId="1"/>
  </si>
  <si>
    <t>取得年度</t>
    <rPh sb="0" eb="2">
      <t>シュトク</t>
    </rPh>
    <rPh sb="2" eb="4">
      <t>ネンド</t>
    </rPh>
    <phoneticPr fontId="1"/>
  </si>
  <si>
    <t>前</t>
    <rPh sb="0" eb="1">
      <t>マエ</t>
    </rPh>
    <phoneticPr fontId="1"/>
  </si>
  <si>
    <t>コミュニケーション技法</t>
    <phoneticPr fontId="1"/>
  </si>
  <si>
    <t>技術英語数学演習Ⅰ</t>
    <phoneticPr fontId="1"/>
  </si>
  <si>
    <t>技術英語数学演習Ⅱ</t>
    <phoneticPr fontId="1"/>
  </si>
  <si>
    <t>工業数学</t>
    <rPh sb="0" eb="2">
      <t>コウギョウ</t>
    </rPh>
    <rPh sb="2" eb="4">
      <t>スウガク</t>
    </rPh>
    <phoneticPr fontId="1"/>
  </si>
  <si>
    <t>A</t>
    <phoneticPr fontId="1"/>
  </si>
  <si>
    <t>A F</t>
    <phoneticPr fontId="1"/>
  </si>
  <si>
    <t>F H</t>
    <phoneticPr fontId="1"/>
  </si>
  <si>
    <t xml:space="preserve">A D E </t>
    <phoneticPr fontId="1"/>
  </si>
  <si>
    <t>F</t>
    <phoneticPr fontId="1"/>
  </si>
  <si>
    <t>A F</t>
    <phoneticPr fontId="1"/>
  </si>
  <si>
    <t>到達レベル</t>
    <phoneticPr fontId="1"/>
  </si>
  <si>
    <t>到達レベル</t>
    <phoneticPr fontId="1"/>
  </si>
  <si>
    <t>2年終了時</t>
    <rPh sb="1" eb="2">
      <t>ネン</t>
    </rPh>
    <rPh sb="2" eb="4">
      <t>シュウリョウ</t>
    </rPh>
    <rPh sb="4" eb="5">
      <t>ジ</t>
    </rPh>
    <phoneticPr fontId="1"/>
  </si>
  <si>
    <t>3年終了時</t>
    <rPh sb="1" eb="2">
      <t>ネン</t>
    </rPh>
    <rPh sb="2" eb="5">
      <t>シュウリョウジ</t>
    </rPh>
    <phoneticPr fontId="1"/>
  </si>
  <si>
    <t>専門旧カリ</t>
    <rPh sb="0" eb="2">
      <t>センモン</t>
    </rPh>
    <rPh sb="2" eb="3">
      <t>キュウ</t>
    </rPh>
    <phoneticPr fontId="1"/>
  </si>
  <si>
    <t>合格</t>
    <rPh sb="0" eb="2">
      <t>ゴウカク</t>
    </rPh>
    <phoneticPr fontId="1"/>
  </si>
  <si>
    <t>必</t>
    <rPh sb="0" eb="1">
      <t>ヒツ</t>
    </rPh>
    <phoneticPr fontId="1"/>
  </si>
  <si>
    <t>選</t>
    <rPh sb="0" eb="1">
      <t>セン</t>
    </rPh>
    <phoneticPr fontId="1"/>
  </si>
  <si>
    <t>必修</t>
    <rPh sb="0" eb="2">
      <t>ヒッシュウ</t>
    </rPh>
    <phoneticPr fontId="1"/>
  </si>
  <si>
    <t>選択</t>
    <rPh sb="0" eb="2">
      <t>センタク</t>
    </rPh>
    <phoneticPr fontId="1"/>
  </si>
  <si>
    <t>　　学習・教育目標</t>
    <rPh sb="2" eb="4">
      <t>ガクシュウ</t>
    </rPh>
    <rPh sb="5" eb="7">
      <t>キョウイク</t>
    </rPh>
    <rPh sb="7" eb="9">
      <t>モクヒョウ</t>
    </rPh>
    <phoneticPr fontId="1"/>
  </si>
  <si>
    <t>暫定総合</t>
    <rPh sb="0" eb="2">
      <t>ザンテイ</t>
    </rPh>
    <rPh sb="2" eb="4">
      <t>ソウゴウ</t>
    </rPh>
    <phoneticPr fontId="1"/>
  </si>
  <si>
    <t>最終総合</t>
    <rPh sb="0" eb="2">
      <t>サイシュウ</t>
    </rPh>
    <rPh sb="2" eb="4">
      <t>ソウゴウ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</si>
</sst>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0">
    <font>
      <sz val="11"/>
      <name val="ＭＳ Ｐゴシック"/>
      <family val="3"/>
      <charset val="128"/>
    </font>
    <font>
      <sz val="6"/>
      <name val="ＭＳ Ｐゴシック"/>
      <family val="3"/>
      <charset val="128"/>
    </font>
    <font>
      <sz val="12"/>
      <name val="ＭＳ Ｐゴシック"/>
      <family val="3"/>
      <charset val="128"/>
    </font>
    <font>
      <sz val="20"/>
      <name val="ＭＳ Ｐゴシック"/>
      <family val="3"/>
      <charset val="128"/>
    </font>
    <font>
      <sz val="12"/>
      <color rgb="FF6600FF"/>
      <name val="ＭＳ Ｐゴシック"/>
      <family val="3"/>
      <charset val="128"/>
    </font>
    <font>
      <sz val="12"/>
      <color rgb="FF0000FF"/>
      <name val="ＭＳ Ｐゴシック"/>
      <family val="3"/>
      <charset val="128"/>
    </font>
    <font>
      <sz val="11"/>
      <name val="ＭＳ ゴシック"/>
      <family val="3"/>
      <charset val="128"/>
    </font>
    <font>
      <sz val="12"/>
      <name val="ＭＳ ゴシック"/>
      <family val="3"/>
      <charset val="128"/>
    </font>
    <font>
      <sz val="12"/>
      <name val="Times New Roman"/>
      <family val="1"/>
    </font>
    <font>
      <sz val="11"/>
      <name val="Century"/>
      <family val="1"/>
    </font>
    <font>
      <sz val="20"/>
      <name val="ＭＳ ゴシック"/>
      <family val="3"/>
      <charset val="128"/>
    </font>
    <font>
      <sz val="11"/>
      <name val="ＭＳ 明朝"/>
      <family val="1"/>
      <charset val="128"/>
    </font>
    <font>
      <sz val="14"/>
      <name val="Century"/>
      <family val="1"/>
    </font>
    <font>
      <sz val="12"/>
      <color rgb="FF7030A0"/>
      <name val="ＭＳ Ｐゴシック"/>
      <family val="3"/>
      <charset val="128"/>
    </font>
    <font>
      <sz val="12"/>
      <color theme="0"/>
      <name val="ＭＳ Ｐゴシック"/>
      <family val="3"/>
      <charset val="128"/>
    </font>
    <font>
      <sz val="12"/>
      <color rgb="FFFF0000"/>
      <name val="ＭＳ Ｐゴシック"/>
      <family val="3"/>
      <charset val="128"/>
    </font>
    <font>
      <sz val="12"/>
      <color theme="1"/>
      <name val="ＭＳ Ｐゴシック"/>
      <family val="3"/>
      <charset val="128"/>
    </font>
    <font>
      <sz val="12"/>
      <color rgb="FFFF00FF"/>
      <name val="ＭＳ Ｐゴシック"/>
      <family val="3"/>
      <charset val="128"/>
    </font>
    <font>
      <sz val="10"/>
      <color rgb="FF7030A0"/>
      <name val="ＭＳ Ｐゴシック"/>
      <family val="3"/>
      <charset val="128"/>
    </font>
    <font>
      <sz val="11"/>
      <color theme="0"/>
      <name val="ＭＳ Ｐ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CCFFFF"/>
        <bgColor indexed="64"/>
      </patternFill>
    </fill>
    <fill>
      <patternFill patternType="solid">
        <fgColor rgb="FF99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21">
    <xf numFmtId="0" fontId="0" fillId="0" borderId="0" xfId="0"/>
    <xf numFmtId="0" fontId="2" fillId="0" borderId="0" xfId="0" applyFont="1" applyFill="1"/>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shrinkToFit="1"/>
    </xf>
    <xf numFmtId="0" fontId="2" fillId="0" borderId="1" xfId="0" applyFont="1" applyFill="1" applyBorder="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vertical="center"/>
    </xf>
    <xf numFmtId="0" fontId="4" fillId="6" borderId="3" xfId="0" applyFont="1" applyFill="1" applyBorder="1" applyAlignment="1">
      <alignment horizontal="center" vertical="center"/>
    </xf>
    <xf numFmtId="0" fontId="2" fillId="0" borderId="1" xfId="0" applyFont="1" applyFill="1" applyBorder="1"/>
    <xf numFmtId="0" fontId="2" fillId="0" borderId="1" xfId="0" applyFont="1" applyFill="1" applyBorder="1" applyAlignment="1">
      <alignment shrinkToFit="1"/>
    </xf>
    <xf numFmtId="0" fontId="2" fillId="0" borderId="0" xfId="0" applyFont="1" applyFill="1" applyAlignment="1">
      <alignment vertical="center"/>
    </xf>
    <xf numFmtId="0" fontId="2" fillId="0" borderId="0" xfId="0" applyFont="1" applyFill="1" applyAlignment="1">
      <alignment horizontal="center" vertical="center"/>
    </xf>
    <xf numFmtId="0" fontId="0" fillId="0" borderId="0" xfId="0" applyAlignment="1"/>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9" fillId="0" borderId="2" xfId="0" applyFont="1" applyBorder="1" applyAlignment="1">
      <alignment horizontal="center" vertical="center"/>
    </xf>
    <xf numFmtId="0" fontId="12" fillId="0" borderId="2" xfId="0" applyFont="1" applyBorder="1" applyAlignment="1">
      <alignment horizontal="center" vertical="center"/>
    </xf>
    <xf numFmtId="0" fontId="6" fillId="0" borderId="12" xfId="0" applyFont="1" applyBorder="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xf>
    <xf numFmtId="0" fontId="2" fillId="0" borderId="1" xfId="0" applyFont="1" applyFill="1" applyBorder="1" applyAlignment="1" applyProtection="1">
      <alignment horizontal="center"/>
      <protection locked="0"/>
    </xf>
    <xf numFmtId="0" fontId="2" fillId="0" borderId="0" xfId="0" applyFont="1" applyAlignment="1" applyProtection="1">
      <alignment horizontal="center"/>
    </xf>
    <xf numFmtId="0" fontId="2" fillId="0" borderId="0" xfId="0" applyFont="1" applyProtection="1"/>
    <xf numFmtId="0" fontId="2" fillId="0" borderId="0" xfId="0" applyFont="1" applyAlignment="1" applyProtection="1">
      <alignment horizontal="center" vertical="center"/>
    </xf>
    <xf numFmtId="0" fontId="14" fillId="0" borderId="0" xfId="0" applyFont="1" applyProtection="1"/>
    <xf numFmtId="0" fontId="2" fillId="0" borderId="4" xfId="0" applyFont="1" applyBorder="1" applyAlignment="1" applyProtection="1">
      <alignment horizont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shrinkToFit="1"/>
    </xf>
    <xf numFmtId="0" fontId="2" fillId="0" borderId="1" xfId="0" applyFont="1" applyBorder="1" applyAlignment="1" applyProtection="1">
      <alignment horizontal="center" vertical="center"/>
    </xf>
    <xf numFmtId="0" fontId="2" fillId="0" borderId="5" xfId="0" applyFont="1" applyBorder="1" applyAlignment="1" applyProtection="1">
      <alignment horizontal="center"/>
    </xf>
    <xf numFmtId="0" fontId="2" fillId="0" borderId="1" xfId="0" applyFont="1" applyFill="1" applyBorder="1" applyAlignment="1" applyProtection="1">
      <alignment horizontal="center"/>
    </xf>
    <xf numFmtId="0" fontId="13" fillId="6" borderId="3" xfId="0" applyFont="1" applyFill="1" applyBorder="1" applyAlignment="1" applyProtection="1">
      <alignment horizontal="center" vertical="center"/>
    </xf>
    <xf numFmtId="176" fontId="0" fillId="0" borderId="0" xfId="0" applyNumberFormat="1" applyAlignment="1"/>
    <xf numFmtId="0" fontId="2" fillId="0" borderId="2" xfId="0" applyFont="1" applyBorder="1" applyAlignment="1" applyProtection="1">
      <alignment horizontal="center"/>
    </xf>
    <xf numFmtId="0" fontId="2" fillId="0" borderId="1" xfId="0" applyFont="1" applyFill="1" applyBorder="1" applyAlignment="1" applyProtection="1">
      <alignment horizontal="center" vertical="center" wrapText="1"/>
    </xf>
    <xf numFmtId="0" fontId="2" fillId="0" borderId="9" xfId="0" applyFont="1" applyBorder="1" applyAlignment="1" applyProtection="1">
      <alignment horizontal="center"/>
    </xf>
    <xf numFmtId="0" fontId="2" fillId="0" borderId="1" xfId="0" applyFont="1" applyFill="1" applyBorder="1" applyAlignment="1">
      <alignment horizontal="center" vertical="center" wrapText="1"/>
    </xf>
    <xf numFmtId="0" fontId="2" fillId="3" borderId="3"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2" fillId="6" borderId="3"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5" borderId="3"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2" fillId="0" borderId="0" xfId="0" applyFont="1" applyAlignment="1" applyProtection="1">
      <alignment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0" fontId="13" fillId="3" borderId="3" xfId="0" applyFont="1" applyFill="1" applyBorder="1" applyAlignment="1" applyProtection="1">
      <alignment horizontal="center" vertical="center" shrinkToFit="1"/>
    </xf>
    <xf numFmtId="0" fontId="2" fillId="2" borderId="3"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5" fillId="3" borderId="3"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5" fillId="4" borderId="3" xfId="0" applyFont="1" applyFill="1" applyBorder="1" applyAlignment="1" applyProtection="1">
      <alignment horizontal="center" vertical="center" shrinkToFit="1"/>
    </xf>
    <xf numFmtId="0" fontId="2" fillId="4" borderId="3" xfId="0" applyFont="1" applyFill="1" applyBorder="1" applyAlignment="1" applyProtection="1">
      <alignment horizontal="center" vertical="center" shrinkToFit="1"/>
    </xf>
    <xf numFmtId="0" fontId="16" fillId="3" borderId="3" xfId="0" applyFont="1" applyFill="1" applyBorder="1" applyAlignment="1" applyProtection="1">
      <alignment horizontal="center" vertical="center" shrinkToFit="1"/>
    </xf>
    <xf numFmtId="0" fontId="16" fillId="4" borderId="3" xfId="0" applyFont="1" applyFill="1" applyBorder="1" applyAlignment="1" applyProtection="1">
      <alignment horizontal="center" vertical="center" shrinkToFit="1"/>
    </xf>
    <xf numFmtId="0" fontId="16" fillId="2" borderId="3" xfId="0" applyFont="1" applyFill="1" applyBorder="1" applyAlignment="1" applyProtection="1">
      <alignment horizontal="center" vertical="center" shrinkToFit="1"/>
    </xf>
    <xf numFmtId="0" fontId="16" fillId="6" borderId="3" xfId="0" applyFont="1" applyFill="1" applyBorder="1" applyAlignment="1" applyProtection="1">
      <alignment horizontal="center" vertical="center" shrinkToFit="1"/>
    </xf>
    <xf numFmtId="0" fontId="16" fillId="5" borderId="3" xfId="0" applyFont="1" applyFill="1" applyBorder="1" applyAlignment="1" applyProtection="1">
      <alignment horizontal="center" vertical="center" shrinkToFit="1"/>
    </xf>
    <xf numFmtId="0" fontId="6" fillId="0" borderId="12" xfId="0" applyFont="1" applyBorder="1" applyAlignment="1">
      <alignment horizontal="center" vertical="center" wrapText="1"/>
    </xf>
    <xf numFmtId="0" fontId="3" fillId="0" borderId="5" xfId="0" applyFont="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2" xfId="0" applyFont="1" applyBorder="1" applyAlignment="1" applyProtection="1">
      <alignment horizontal="center"/>
    </xf>
    <xf numFmtId="0" fontId="17" fillId="4" borderId="3" xfId="0" applyFont="1" applyFill="1" applyBorder="1" applyAlignment="1">
      <alignment horizontal="center" vertical="center" shrinkToFit="1"/>
    </xf>
    <xf numFmtId="0" fontId="17" fillId="2" borderId="3" xfId="0" applyFont="1" applyFill="1" applyBorder="1" applyAlignment="1">
      <alignment horizontal="center" vertical="center" shrinkToFit="1"/>
    </xf>
    <xf numFmtId="0" fontId="3" fillId="0" borderId="5" xfId="0" applyFont="1" applyBorder="1" applyAlignment="1" applyProtection="1">
      <alignment vertical="center"/>
    </xf>
    <xf numFmtId="0" fontId="18" fillId="6" borderId="3" xfId="0" applyFont="1" applyFill="1" applyBorder="1" applyAlignment="1" applyProtection="1">
      <alignment horizontal="center" vertical="center"/>
    </xf>
    <xf numFmtId="0" fontId="2" fillId="0" borderId="0" xfId="0" applyFont="1" applyBorder="1" applyAlignment="1" applyProtection="1">
      <alignment horizontal="center"/>
    </xf>
    <xf numFmtId="0" fontId="14" fillId="0" borderId="0" xfId="0" applyFont="1" applyAlignment="1" applyProtection="1">
      <alignment horizontal="center"/>
    </xf>
    <xf numFmtId="0" fontId="2" fillId="7" borderId="1" xfId="0" applyFont="1" applyFill="1" applyBorder="1" applyAlignment="1" applyProtection="1">
      <alignment horizontal="center"/>
      <protection locked="0"/>
    </xf>
    <xf numFmtId="0" fontId="7" fillId="0" borderId="16" xfId="0" applyFont="1" applyBorder="1" applyAlignment="1">
      <alignment vertical="center"/>
    </xf>
    <xf numFmtId="0" fontId="7" fillId="0" borderId="15" xfId="0" applyFont="1" applyBorder="1" applyAlignment="1">
      <alignment horizontal="right" vertical="center"/>
    </xf>
    <xf numFmtId="0" fontId="14" fillId="0" borderId="0" xfId="0" applyFont="1" applyAlignment="1" applyProtection="1">
      <alignment horizontal="right"/>
    </xf>
    <xf numFmtId="0" fontId="19" fillId="0" borderId="0" xfId="0" applyFont="1" applyAlignment="1">
      <alignment horizontal="center" vertical="center"/>
    </xf>
    <xf numFmtId="0" fontId="19" fillId="0" borderId="0" xfId="0" applyFont="1" applyAlignment="1">
      <alignment horizontal="center" vertical="center" wrapText="1"/>
    </xf>
    <xf numFmtId="0" fontId="0" fillId="0" borderId="0" xfId="0" applyAlignment="1">
      <alignmen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2" xfId="0" applyFont="1" applyBorder="1" applyAlignment="1">
      <alignment horizontal="center" vertical="center"/>
    </xf>
    <xf numFmtId="0" fontId="7" fillId="0" borderId="11" xfId="0" applyFont="1" applyBorder="1" applyAlignment="1">
      <alignment horizontal="center" vertical="center"/>
    </xf>
    <xf numFmtId="0" fontId="14" fillId="0" borderId="0" xfId="0" applyFont="1" applyFill="1" applyAlignment="1">
      <alignment vertical="center"/>
    </xf>
    <xf numFmtId="0" fontId="14" fillId="0" borderId="0" xfId="0" applyFont="1" applyFill="1"/>
    <xf numFmtId="0" fontId="2" fillId="0" borderId="0" xfId="0" applyFont="1" applyFill="1" applyAlignment="1">
      <alignment horizontal="center" vertical="center"/>
    </xf>
    <xf numFmtId="0" fontId="2" fillId="0" borderId="6" xfId="0" applyFont="1" applyFill="1" applyBorder="1" applyAlignment="1" applyProtection="1">
      <alignment horizontal="center" vertical="center"/>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horizontal="center" vertical="center" wrapText="1"/>
    </xf>
    <xf numFmtId="0" fontId="2" fillId="0" borderId="9" xfId="0" applyFont="1" applyBorder="1" applyAlignment="1" applyProtection="1">
      <alignment horizont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5"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2" xfId="0" applyFont="1" applyBorder="1" applyAlignment="1" applyProtection="1">
      <alignment horizontal="center"/>
    </xf>
    <xf numFmtId="0" fontId="11" fillId="0" borderId="1" xfId="0" applyFont="1" applyBorder="1" applyAlignment="1">
      <alignment horizontal="left" vertical="center" wrapText="1"/>
    </xf>
    <xf numFmtId="0" fontId="3" fillId="0" borderId="0" xfId="0" applyFont="1" applyAlignment="1">
      <alignment horizontal="center"/>
    </xf>
    <xf numFmtId="0" fontId="11" fillId="0" borderId="2" xfId="0" applyFont="1" applyBorder="1" applyAlignment="1">
      <alignment horizontal="left" vertical="center" wrapText="1"/>
    </xf>
    <xf numFmtId="0" fontId="7" fillId="0" borderId="9" xfId="0" applyFont="1"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8" fillId="0" borderId="2" xfId="0" applyFont="1" applyBorder="1" applyAlignment="1">
      <alignment horizontal="center" vertical="center"/>
    </xf>
    <xf numFmtId="0" fontId="6" fillId="0" borderId="12" xfId="0" applyFont="1" applyBorder="1" applyAlignment="1">
      <alignment horizontal="center" vertical="center"/>
    </xf>
  </cellXfs>
  <cellStyles count="1">
    <cellStyle name="標準" xfId="0" builtinId="0"/>
  </cellStyles>
  <dxfs count="3">
    <dxf>
      <font>
        <b/>
        <i val="0"/>
        <color theme="0"/>
      </font>
      <fill>
        <patternFill>
          <bgColor rgb="FFFF0000"/>
        </patternFill>
      </fill>
    </dxf>
    <dxf>
      <font>
        <color rgb="FFFF0000"/>
      </font>
    </dxf>
    <dxf>
      <font>
        <strike val="0"/>
        <color rgb="FFFF0000"/>
      </font>
    </dxf>
  </dxfs>
  <tableStyles count="0" defaultTableStyle="TableStyleMedium9" defaultPivotStyle="PivotStyleLight16"/>
  <colors>
    <mruColors>
      <color rgb="FF99FFCC"/>
      <color rgb="FF0000FF"/>
      <color rgb="FFFF00FF"/>
      <color rgb="FF0000CC"/>
      <color rgb="FF660066"/>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29792109319669"/>
          <c:y val="8.3141587522279931E-2"/>
          <c:w val="0.51396158813481652"/>
          <c:h val="0.8729838384393056"/>
        </c:manualLayout>
      </c:layout>
      <c:radarChart>
        <c:radarStyle val="marker"/>
        <c:varyColors val="0"/>
        <c:ser>
          <c:idx val="0"/>
          <c:order val="0"/>
          <c:spPr>
            <a:ln w="34925">
              <a:solidFill>
                <a:schemeClr val="tx1"/>
              </a:solidFill>
            </a:ln>
          </c:spPr>
          <c:marker>
            <c:symbol val="none"/>
          </c:marker>
          <c:cat>
            <c:strRef>
              <c:f>到達確認印刷用!$B$8:$B$16</c:f>
              <c:strCache>
                <c:ptCount val="9"/>
                <c:pt idx="0">
                  <c:v>A</c:v>
                </c:pt>
                <c:pt idx="1">
                  <c:v>B</c:v>
                </c:pt>
                <c:pt idx="2">
                  <c:v>C</c:v>
                </c:pt>
                <c:pt idx="3">
                  <c:v>D</c:v>
                </c:pt>
                <c:pt idx="4">
                  <c:v>E</c:v>
                </c:pt>
                <c:pt idx="5">
                  <c:v>F</c:v>
                </c:pt>
                <c:pt idx="6">
                  <c:v>G</c:v>
                </c:pt>
                <c:pt idx="7">
                  <c:v>H</c:v>
                </c:pt>
                <c:pt idx="8">
                  <c:v>I</c:v>
                </c:pt>
              </c:strCache>
            </c:strRef>
          </c:cat>
          <c:val>
            <c:numRef>
              <c:f>到達確認印刷用!$G$8:$G$16</c:f>
              <c:numCache>
                <c:formatCode>General</c:formatCode>
                <c:ptCount val="9"/>
                <c:pt idx="0">
                  <c:v>0</c:v>
                </c:pt>
                <c:pt idx="1">
                  <c:v>0</c:v>
                </c:pt>
                <c:pt idx="2">
                  <c:v>0</c:v>
                </c:pt>
                <c:pt idx="3">
                  <c:v>0</c:v>
                </c:pt>
                <c:pt idx="4">
                  <c:v>0</c:v>
                </c:pt>
                <c:pt idx="5">
                  <c:v>0</c:v>
                </c:pt>
                <c:pt idx="6">
                  <c:v>0</c:v>
                </c:pt>
                <c:pt idx="7">
                  <c:v>0</c:v>
                </c:pt>
                <c:pt idx="8">
                  <c:v>0</c:v>
                </c:pt>
              </c:numCache>
            </c:numRef>
          </c:val>
        </c:ser>
        <c:ser>
          <c:idx val="1"/>
          <c:order val="1"/>
          <c:tx>
            <c:strRef>
              <c:f>到達確認印刷用!$B$8:$B$16</c:f>
              <c:strCache>
                <c:ptCount val="1"/>
                <c:pt idx="0">
                  <c:v>A B C D E F G H I</c:v>
                </c:pt>
              </c:strCache>
            </c:strRef>
          </c:tx>
          <c:spPr>
            <a:ln w="22225">
              <a:solidFill>
                <a:srgbClr val="0000FF"/>
              </a:solidFill>
              <a:prstDash val="dash"/>
            </a:ln>
          </c:spPr>
          <c:marker>
            <c:symbol val="none"/>
          </c:marker>
          <c:val>
            <c:numRef>
              <c:f>到達確認印刷用!$I$8:$I$16</c:f>
              <c:numCache>
                <c:formatCode>General</c:formatCode>
                <c:ptCount val="9"/>
                <c:pt idx="0">
                  <c:v>2</c:v>
                </c:pt>
                <c:pt idx="1">
                  <c:v>4</c:v>
                </c:pt>
                <c:pt idx="2">
                  <c:v>3</c:v>
                </c:pt>
                <c:pt idx="3">
                  <c:v>2</c:v>
                </c:pt>
                <c:pt idx="4">
                  <c:v>1</c:v>
                </c:pt>
                <c:pt idx="5">
                  <c:v>2</c:v>
                </c:pt>
                <c:pt idx="6">
                  <c:v>1</c:v>
                </c:pt>
                <c:pt idx="7">
                  <c:v>1</c:v>
                </c:pt>
                <c:pt idx="8">
                  <c:v>2</c:v>
                </c:pt>
              </c:numCache>
            </c:numRef>
          </c:val>
        </c:ser>
        <c:ser>
          <c:idx val="2"/>
          <c:order val="2"/>
          <c:tx>
            <c:strRef>
              <c:f>到達確認印刷用!$B$8:$B$16</c:f>
              <c:strCache>
                <c:ptCount val="1"/>
                <c:pt idx="0">
                  <c:v>A B C D E F G H I</c:v>
                </c:pt>
              </c:strCache>
            </c:strRef>
          </c:tx>
          <c:spPr>
            <a:ln w="22225">
              <a:solidFill>
                <a:srgbClr val="FF0000"/>
              </a:solidFill>
              <a:prstDash val="dash"/>
            </a:ln>
          </c:spPr>
          <c:marker>
            <c:symbol val="none"/>
          </c:marker>
          <c:val>
            <c:numRef>
              <c:f>到達確認印刷用!$J$8:$J$16</c:f>
              <c:numCache>
                <c:formatCode>General</c:formatCode>
                <c:ptCount val="9"/>
                <c:pt idx="0">
                  <c:v>3</c:v>
                </c:pt>
                <c:pt idx="1">
                  <c:v>4</c:v>
                </c:pt>
                <c:pt idx="2">
                  <c:v>4</c:v>
                </c:pt>
                <c:pt idx="3">
                  <c:v>4</c:v>
                </c:pt>
                <c:pt idx="4">
                  <c:v>4</c:v>
                </c:pt>
                <c:pt idx="5">
                  <c:v>4</c:v>
                </c:pt>
                <c:pt idx="6">
                  <c:v>4</c:v>
                </c:pt>
                <c:pt idx="7">
                  <c:v>4</c:v>
                </c:pt>
                <c:pt idx="8">
                  <c:v>4</c:v>
                </c:pt>
              </c:numCache>
            </c:numRef>
          </c:val>
        </c:ser>
        <c:dLbls>
          <c:showLegendKey val="0"/>
          <c:showVal val="0"/>
          <c:showCatName val="0"/>
          <c:showSerName val="0"/>
          <c:showPercent val="0"/>
          <c:showBubbleSize val="0"/>
        </c:dLbls>
        <c:axId val="104538112"/>
        <c:axId val="104540416"/>
      </c:radarChart>
      <c:catAx>
        <c:axId val="104538112"/>
        <c:scaling>
          <c:orientation val="minMax"/>
        </c:scaling>
        <c:delete val="0"/>
        <c:axPos val="b"/>
        <c:majorGridlines/>
        <c:majorTickMark val="out"/>
        <c:minorTickMark val="none"/>
        <c:tickLblPos val="nextTo"/>
        <c:txPr>
          <a:bodyPr/>
          <a:lstStyle/>
          <a:p>
            <a:pPr>
              <a:defRPr sz="1600"/>
            </a:pPr>
            <a:endParaRPr lang="ja-JP"/>
          </a:p>
        </c:txPr>
        <c:crossAx val="104540416"/>
        <c:crosses val="autoZero"/>
        <c:auto val="1"/>
        <c:lblAlgn val="ctr"/>
        <c:lblOffset val="100"/>
        <c:noMultiLvlLbl val="0"/>
      </c:catAx>
      <c:valAx>
        <c:axId val="104540416"/>
        <c:scaling>
          <c:orientation val="minMax"/>
          <c:max val="6"/>
          <c:min val="0"/>
        </c:scaling>
        <c:delete val="0"/>
        <c:axPos val="l"/>
        <c:majorGridlines/>
        <c:numFmt formatCode="General" sourceLinked="1"/>
        <c:majorTickMark val="cross"/>
        <c:minorTickMark val="cross"/>
        <c:tickLblPos val="nextTo"/>
        <c:txPr>
          <a:bodyPr/>
          <a:lstStyle/>
          <a:p>
            <a:pPr>
              <a:defRPr sz="1200"/>
            </a:pPr>
            <a:endParaRPr lang="ja-JP"/>
          </a:p>
        </c:txPr>
        <c:crossAx val="104538112"/>
        <c:crosses val="autoZero"/>
        <c:crossBetween val="between"/>
        <c:majorUnit val="2"/>
        <c:minorUnit val="1"/>
      </c:valAx>
    </c:plotArea>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17</xdr:row>
      <xdr:rowOff>14286</xdr:rowOff>
    </xdr:from>
    <xdr:to>
      <xdr:col>7</xdr:col>
      <xdr:colOff>447675</xdr:colOff>
      <xdr:row>37</xdr:row>
      <xdr:rowOff>118175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200025</xdr:colOff>
      <xdr:row>23</xdr:row>
      <xdr:rowOff>38100</xdr:rowOff>
    </xdr:from>
    <xdr:to>
      <xdr:col>7</xdr:col>
      <xdr:colOff>190500</xdr:colOff>
      <xdr:row>23</xdr:row>
      <xdr:rowOff>38100</xdr:rowOff>
    </xdr:to>
    <xdr:cxnSp macro="">
      <xdr:nvCxnSpPr>
        <xdr:cNvPr id="3" name="直線コネクタ 2"/>
        <xdr:cNvCxnSpPr/>
      </xdr:nvCxnSpPr>
      <xdr:spPr>
        <a:xfrm>
          <a:off x="4886325" y="7515225"/>
          <a:ext cx="1114425" cy="0"/>
        </a:xfrm>
        <a:prstGeom prst="line">
          <a:avLst/>
        </a:prstGeom>
        <a:ln w="22225">
          <a:solidFill>
            <a:srgbClr val="0000FF"/>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247650</xdr:colOff>
      <xdr:row>21</xdr:row>
      <xdr:rowOff>0</xdr:rowOff>
    </xdr:from>
    <xdr:ext cx="1109406" cy="359073"/>
    <xdr:sp macro="" textlink="">
      <xdr:nvSpPr>
        <xdr:cNvPr id="5" name="テキスト ボックス 4"/>
        <xdr:cNvSpPr txBox="1"/>
      </xdr:nvSpPr>
      <xdr:spPr>
        <a:xfrm>
          <a:off x="4933950" y="7134225"/>
          <a:ext cx="110940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t>2</a:t>
          </a:r>
          <a:r>
            <a:rPr kumimoji="1" lang="ja-JP" altLang="en-US" sz="1600"/>
            <a:t>年終了時</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0.7746</cdr:x>
      <cdr:y>0.63872</cdr:y>
    </cdr:from>
    <cdr:to>
      <cdr:x>0.96032</cdr:x>
      <cdr:y>0.63872</cdr:y>
    </cdr:to>
    <cdr:cxnSp macro="">
      <cdr:nvCxnSpPr>
        <cdr:cNvPr id="3" name="直線コネクタ 2"/>
        <cdr:cNvCxnSpPr/>
      </cdr:nvCxnSpPr>
      <cdr:spPr>
        <a:xfrm xmlns:a="http://schemas.openxmlformats.org/drawingml/2006/main">
          <a:off x="4648200" y="2256539"/>
          <a:ext cx="1114425" cy="0"/>
        </a:xfrm>
        <a:prstGeom xmlns:a="http://schemas.openxmlformats.org/drawingml/2006/main" prst="line">
          <a:avLst/>
        </a:prstGeom>
        <a:ln xmlns:a="http://schemas.openxmlformats.org/drawingml/2006/main" w="22225">
          <a:solidFill>
            <a:srgbClr val="FF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0.77354</cdr:x>
      <cdr:y>0.52124</cdr:y>
    </cdr:from>
    <cdr:to>
      <cdr:x>0.95842</cdr:x>
      <cdr:y>0.62288</cdr:y>
    </cdr:to>
    <cdr:sp macro="" textlink="">
      <cdr:nvSpPr>
        <cdr:cNvPr id="5" name="テキスト ボックス 4"/>
        <cdr:cNvSpPr txBox="1"/>
      </cdr:nvSpPr>
      <cdr:spPr>
        <a:xfrm xmlns:a="http://schemas.openxmlformats.org/drawingml/2006/main">
          <a:off x="4641850" y="1841500"/>
          <a:ext cx="1109406" cy="359073"/>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en-US" altLang="ja-JP" sz="1600"/>
            <a:t>3</a:t>
          </a:r>
          <a:r>
            <a:rPr kumimoji="1" lang="ja-JP" altLang="en-US" sz="1600"/>
            <a:t>年終了時</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1"/>
  <sheetViews>
    <sheetView workbookViewId="0">
      <selection activeCell="E3" sqref="E3:F3"/>
    </sheetView>
  </sheetViews>
  <sheetFormatPr defaultRowHeight="14.25"/>
  <cols>
    <col min="1" max="1" width="2.625" style="1" customWidth="1"/>
    <col min="2" max="2" width="15" style="1" customWidth="1"/>
    <col min="3" max="5" width="5.625" style="1" customWidth="1"/>
    <col min="6" max="6" width="24.625" style="6" customWidth="1"/>
    <col min="7" max="7" width="4.625" style="1" customWidth="1"/>
    <col min="8" max="8" width="8.125" style="1" customWidth="1"/>
    <col min="9" max="9" width="9" style="6"/>
    <col min="10" max="10" width="6.625" style="6" customWidth="1"/>
    <col min="11" max="11" width="2.5" style="1" customWidth="1"/>
    <col min="12" max="12" width="4.625" style="19" customWidth="1"/>
    <col min="13" max="13" width="4.625" style="20" customWidth="1"/>
    <col min="14" max="14" width="4.625" style="86" customWidth="1"/>
    <col min="15" max="16384" width="9" style="1"/>
  </cols>
  <sheetData>
    <row r="2" spans="2:14" s="11" customFormat="1" ht="18" customHeight="1">
      <c r="C2" s="87" t="s">
        <v>89</v>
      </c>
      <c r="D2" s="87"/>
      <c r="E2" s="88">
        <v>2010</v>
      </c>
      <c r="F2" s="88"/>
      <c r="I2" s="12"/>
      <c r="J2" s="12"/>
      <c r="L2" s="19"/>
      <c r="M2" s="19"/>
      <c r="N2" s="85"/>
    </row>
    <row r="3" spans="2:14" s="11" customFormat="1" ht="18" customHeight="1">
      <c r="C3" s="87" t="s">
        <v>94</v>
      </c>
      <c r="D3" s="87"/>
      <c r="E3" s="88" t="s">
        <v>138</v>
      </c>
      <c r="F3" s="88"/>
      <c r="H3" s="95" t="s">
        <v>177</v>
      </c>
      <c r="I3" s="95"/>
      <c r="J3" s="95"/>
      <c r="L3" s="19"/>
      <c r="M3" s="19"/>
      <c r="N3" s="85"/>
    </row>
    <row r="4" spans="2:14" s="11" customFormat="1" ht="18" customHeight="1">
      <c r="C4" s="87" t="s">
        <v>95</v>
      </c>
      <c r="D4" s="87"/>
      <c r="E4" s="88" t="s">
        <v>96</v>
      </c>
      <c r="F4" s="88"/>
      <c r="H4" s="95"/>
      <c r="I4" s="95"/>
      <c r="J4" s="95"/>
      <c r="L4" s="19"/>
      <c r="M4" s="19"/>
      <c r="N4" s="85"/>
    </row>
    <row r="6" spans="2:14" ht="14.25" customHeight="1">
      <c r="B6" s="94" t="s">
        <v>20</v>
      </c>
      <c r="C6" s="90" t="s">
        <v>7</v>
      </c>
      <c r="D6" s="90" t="s">
        <v>58</v>
      </c>
      <c r="E6" s="89" t="s">
        <v>19</v>
      </c>
      <c r="F6" s="92" t="s">
        <v>113</v>
      </c>
      <c r="G6" s="89" t="s">
        <v>8</v>
      </c>
      <c r="H6" s="90" t="s">
        <v>158</v>
      </c>
      <c r="I6" s="89" t="s">
        <v>161</v>
      </c>
      <c r="J6" s="89" t="s">
        <v>101</v>
      </c>
    </row>
    <row r="7" spans="2:14" ht="16.5" customHeight="1">
      <c r="B7" s="94"/>
      <c r="C7" s="91"/>
      <c r="D7" s="91"/>
      <c r="E7" s="89"/>
      <c r="F7" s="93"/>
      <c r="G7" s="89"/>
      <c r="H7" s="91"/>
      <c r="I7" s="89"/>
      <c r="J7" s="89"/>
      <c r="L7" s="19" t="s">
        <v>179</v>
      </c>
      <c r="M7" s="20" t="s">
        <v>180</v>
      </c>
    </row>
    <row r="8" spans="2:14" ht="13.5" customHeight="1">
      <c r="B8" s="7" t="s">
        <v>64</v>
      </c>
      <c r="C8" s="3">
        <v>1</v>
      </c>
      <c r="D8" s="4" t="s">
        <v>59</v>
      </c>
      <c r="E8" s="2" t="s">
        <v>36</v>
      </c>
      <c r="F8" s="8" t="s">
        <v>63</v>
      </c>
      <c r="G8" s="38">
        <v>1</v>
      </c>
      <c r="H8" s="5" t="s">
        <v>67</v>
      </c>
      <c r="I8" s="21">
        <v>2010</v>
      </c>
      <c r="J8" s="21"/>
      <c r="L8" s="19" t="str">
        <f>IF(J8="","",G8)</f>
        <v/>
      </c>
    </row>
    <row r="9" spans="2:14" ht="13.5" customHeight="1">
      <c r="B9" s="7" t="s">
        <v>65</v>
      </c>
      <c r="C9" s="3">
        <v>1</v>
      </c>
      <c r="D9" s="4" t="s">
        <v>59</v>
      </c>
      <c r="E9" s="2" t="s">
        <v>36</v>
      </c>
      <c r="F9" s="8" t="s">
        <v>66</v>
      </c>
      <c r="G9" s="38">
        <v>2</v>
      </c>
      <c r="H9" s="5" t="s">
        <v>68</v>
      </c>
      <c r="I9" s="21">
        <v>2010</v>
      </c>
      <c r="J9" s="21"/>
      <c r="L9" s="19" t="str">
        <f t="shared" ref="L9:L64" si="0">IF(J9="","",G9)</f>
        <v/>
      </c>
    </row>
    <row r="10" spans="2:14">
      <c r="B10" s="5" t="s">
        <v>37</v>
      </c>
      <c r="C10" s="4">
        <v>1</v>
      </c>
      <c r="D10" s="4" t="s">
        <v>59</v>
      </c>
      <c r="E10" s="4" t="s">
        <v>36</v>
      </c>
      <c r="F10" s="40" t="s">
        <v>21</v>
      </c>
      <c r="G10" s="5">
        <v>2</v>
      </c>
      <c r="H10" s="4" t="s">
        <v>69</v>
      </c>
      <c r="I10" s="21">
        <v>2010</v>
      </c>
      <c r="J10" s="21"/>
      <c r="L10" s="19" t="str">
        <f t="shared" si="0"/>
        <v/>
      </c>
    </row>
    <row r="11" spans="2:14">
      <c r="B11" s="5" t="s">
        <v>37</v>
      </c>
      <c r="C11" s="4">
        <v>1</v>
      </c>
      <c r="D11" s="4" t="s">
        <v>59</v>
      </c>
      <c r="E11" s="4" t="s">
        <v>36</v>
      </c>
      <c r="F11" s="40" t="s">
        <v>22</v>
      </c>
      <c r="G11" s="5">
        <v>3</v>
      </c>
      <c r="H11" s="4" t="s">
        <v>69</v>
      </c>
      <c r="I11" s="21">
        <v>2010</v>
      </c>
      <c r="J11" s="21"/>
      <c r="L11" s="19" t="str">
        <f t="shared" si="0"/>
        <v/>
      </c>
    </row>
    <row r="12" spans="2:14">
      <c r="B12" s="5" t="s">
        <v>37</v>
      </c>
      <c r="C12" s="4">
        <v>1</v>
      </c>
      <c r="D12" s="4" t="s">
        <v>59</v>
      </c>
      <c r="E12" s="4" t="s">
        <v>36</v>
      </c>
      <c r="F12" s="40" t="s">
        <v>23</v>
      </c>
      <c r="G12" s="5">
        <v>2</v>
      </c>
      <c r="H12" s="4" t="s">
        <v>69</v>
      </c>
      <c r="I12" s="21">
        <v>2010</v>
      </c>
      <c r="J12" s="21"/>
      <c r="L12" s="19" t="str">
        <f t="shared" si="0"/>
        <v/>
      </c>
    </row>
    <row r="13" spans="2:14">
      <c r="B13" s="5" t="s">
        <v>37</v>
      </c>
      <c r="C13" s="4">
        <v>1</v>
      </c>
      <c r="D13" s="4" t="s">
        <v>59</v>
      </c>
      <c r="E13" s="4" t="s">
        <v>36</v>
      </c>
      <c r="F13" s="40" t="s">
        <v>54</v>
      </c>
      <c r="G13" s="5">
        <v>2</v>
      </c>
      <c r="H13" s="4" t="s">
        <v>69</v>
      </c>
      <c r="I13" s="21">
        <v>2010</v>
      </c>
      <c r="J13" s="21"/>
      <c r="L13" s="19" t="str">
        <f t="shared" si="0"/>
        <v/>
      </c>
    </row>
    <row r="14" spans="2:14">
      <c r="B14" s="9"/>
      <c r="C14" s="4">
        <v>1</v>
      </c>
      <c r="D14" s="4" t="s">
        <v>59</v>
      </c>
      <c r="E14" s="4" t="s">
        <v>36</v>
      </c>
      <c r="F14" s="39" t="s">
        <v>30</v>
      </c>
      <c r="G14" s="5">
        <v>2</v>
      </c>
      <c r="H14" s="4" t="s">
        <v>69</v>
      </c>
      <c r="I14" s="21">
        <v>2010</v>
      </c>
      <c r="J14" s="21"/>
      <c r="L14" s="19" t="str">
        <f t="shared" si="0"/>
        <v/>
      </c>
    </row>
    <row r="15" spans="2:14">
      <c r="B15" s="9"/>
      <c r="C15" s="4">
        <v>1</v>
      </c>
      <c r="D15" s="4" t="s">
        <v>59</v>
      </c>
      <c r="E15" s="4" t="s">
        <v>36</v>
      </c>
      <c r="F15" s="39" t="s">
        <v>31</v>
      </c>
      <c r="G15" s="5">
        <v>2</v>
      </c>
      <c r="H15" s="4" t="s">
        <v>71</v>
      </c>
      <c r="I15" s="21">
        <v>2010</v>
      </c>
      <c r="J15" s="21"/>
      <c r="L15" s="19" t="str">
        <f t="shared" si="0"/>
        <v/>
      </c>
    </row>
    <row r="16" spans="2:14">
      <c r="B16" s="10"/>
      <c r="C16" s="4">
        <v>1</v>
      </c>
      <c r="D16" s="4" t="s">
        <v>59</v>
      </c>
      <c r="E16" s="4" t="s">
        <v>36</v>
      </c>
      <c r="F16" s="41" t="s">
        <v>2</v>
      </c>
      <c r="G16" s="5">
        <v>2</v>
      </c>
      <c r="H16" s="4" t="s">
        <v>72</v>
      </c>
      <c r="I16" s="21">
        <v>2010</v>
      </c>
      <c r="J16" s="21"/>
      <c r="L16" s="19" t="str">
        <f t="shared" si="0"/>
        <v/>
      </c>
    </row>
    <row r="17" spans="2:13">
      <c r="B17" s="10" t="s">
        <v>38</v>
      </c>
      <c r="C17" s="4">
        <v>1</v>
      </c>
      <c r="D17" s="4" t="s">
        <v>59</v>
      </c>
      <c r="E17" s="4"/>
      <c r="F17" s="39" t="s">
        <v>32</v>
      </c>
      <c r="G17" s="5">
        <v>1</v>
      </c>
      <c r="H17" s="4" t="s">
        <v>73</v>
      </c>
      <c r="I17" s="21">
        <v>2010</v>
      </c>
      <c r="J17" s="21"/>
      <c r="M17" s="20" t="str">
        <f t="shared" ref="M17:M72" si="1">IF(J17="","",G17)</f>
        <v/>
      </c>
    </row>
    <row r="18" spans="2:13">
      <c r="B18" s="5" t="s">
        <v>37</v>
      </c>
      <c r="C18" s="4">
        <v>1</v>
      </c>
      <c r="D18" s="4" t="s">
        <v>60</v>
      </c>
      <c r="E18" s="4" t="s">
        <v>36</v>
      </c>
      <c r="F18" s="40" t="s">
        <v>24</v>
      </c>
      <c r="G18" s="5">
        <v>3</v>
      </c>
      <c r="H18" s="4" t="s">
        <v>69</v>
      </c>
      <c r="I18" s="21">
        <v>2010</v>
      </c>
      <c r="J18" s="21"/>
      <c r="L18" s="19" t="str">
        <f t="shared" si="0"/>
        <v/>
      </c>
    </row>
    <row r="19" spans="2:13">
      <c r="B19" s="5" t="s">
        <v>37</v>
      </c>
      <c r="C19" s="4">
        <v>1</v>
      </c>
      <c r="D19" s="4" t="s">
        <v>60</v>
      </c>
      <c r="E19" s="4" t="s">
        <v>36</v>
      </c>
      <c r="F19" s="40" t="s">
        <v>25</v>
      </c>
      <c r="G19" s="5">
        <v>2</v>
      </c>
      <c r="H19" s="4" t="s">
        <v>69</v>
      </c>
      <c r="I19" s="21">
        <v>2010</v>
      </c>
      <c r="J19" s="21"/>
      <c r="L19" s="19" t="str">
        <f t="shared" si="0"/>
        <v/>
      </c>
    </row>
    <row r="20" spans="2:13">
      <c r="B20" s="5" t="s">
        <v>37</v>
      </c>
      <c r="C20" s="4">
        <v>1</v>
      </c>
      <c r="D20" s="4" t="s">
        <v>60</v>
      </c>
      <c r="E20" s="4" t="s">
        <v>36</v>
      </c>
      <c r="F20" s="40" t="s">
        <v>26</v>
      </c>
      <c r="G20" s="5">
        <v>2</v>
      </c>
      <c r="H20" s="4" t="s">
        <v>69</v>
      </c>
      <c r="I20" s="21">
        <v>2010</v>
      </c>
      <c r="J20" s="21"/>
      <c r="L20" s="19" t="str">
        <f t="shared" si="0"/>
        <v/>
      </c>
    </row>
    <row r="21" spans="2:13">
      <c r="B21" s="5" t="s">
        <v>37</v>
      </c>
      <c r="C21" s="4">
        <v>1</v>
      </c>
      <c r="D21" s="4" t="s">
        <v>60</v>
      </c>
      <c r="E21" s="4" t="s">
        <v>36</v>
      </c>
      <c r="F21" s="40" t="s">
        <v>53</v>
      </c>
      <c r="G21" s="5">
        <v>2</v>
      </c>
      <c r="H21" s="4" t="s">
        <v>69</v>
      </c>
      <c r="I21" s="21">
        <v>2010</v>
      </c>
      <c r="J21" s="21"/>
      <c r="L21" s="19" t="str">
        <f t="shared" si="0"/>
        <v/>
      </c>
    </row>
    <row r="22" spans="2:13">
      <c r="B22" s="5" t="s">
        <v>37</v>
      </c>
      <c r="C22" s="4">
        <v>1</v>
      </c>
      <c r="D22" s="4" t="s">
        <v>60</v>
      </c>
      <c r="E22" s="4" t="s">
        <v>36</v>
      </c>
      <c r="F22" s="40" t="s">
        <v>27</v>
      </c>
      <c r="G22" s="5">
        <v>2</v>
      </c>
      <c r="H22" s="4" t="s">
        <v>69</v>
      </c>
      <c r="I22" s="21">
        <v>2010</v>
      </c>
      <c r="J22" s="21"/>
      <c r="L22" s="19" t="str">
        <f t="shared" si="0"/>
        <v/>
      </c>
    </row>
    <row r="23" spans="2:13">
      <c r="B23" s="9"/>
      <c r="C23" s="4">
        <v>1</v>
      </c>
      <c r="D23" s="4" t="s">
        <v>60</v>
      </c>
      <c r="E23" s="4" t="s">
        <v>36</v>
      </c>
      <c r="F23" s="39" t="s">
        <v>33</v>
      </c>
      <c r="G23" s="5">
        <v>2</v>
      </c>
      <c r="H23" s="4" t="s">
        <v>75</v>
      </c>
      <c r="I23" s="21">
        <v>2010</v>
      </c>
      <c r="J23" s="21"/>
      <c r="L23" s="19" t="str">
        <f t="shared" si="0"/>
        <v/>
      </c>
    </row>
    <row r="24" spans="2:13">
      <c r="B24" s="9"/>
      <c r="C24" s="4">
        <v>1</v>
      </c>
      <c r="D24" s="4" t="s">
        <v>60</v>
      </c>
      <c r="E24" s="4" t="s">
        <v>36</v>
      </c>
      <c r="F24" s="39" t="s">
        <v>34</v>
      </c>
      <c r="G24" s="5">
        <v>2</v>
      </c>
      <c r="H24" s="4" t="s">
        <v>76</v>
      </c>
      <c r="I24" s="21">
        <v>2010</v>
      </c>
      <c r="J24" s="21"/>
      <c r="L24" s="19" t="str">
        <f t="shared" si="0"/>
        <v/>
      </c>
    </row>
    <row r="25" spans="2:13">
      <c r="B25" s="9"/>
      <c r="C25" s="4">
        <v>1</v>
      </c>
      <c r="D25" s="4" t="s">
        <v>60</v>
      </c>
      <c r="E25" s="4" t="s">
        <v>36</v>
      </c>
      <c r="F25" s="39" t="s">
        <v>35</v>
      </c>
      <c r="G25" s="5">
        <v>2</v>
      </c>
      <c r="H25" s="4" t="s">
        <v>69</v>
      </c>
      <c r="I25" s="21">
        <v>2010</v>
      </c>
      <c r="J25" s="21"/>
      <c r="L25" s="19" t="str">
        <f t="shared" si="0"/>
        <v/>
      </c>
    </row>
    <row r="26" spans="2:13">
      <c r="B26" s="9"/>
      <c r="C26" s="4">
        <v>1</v>
      </c>
      <c r="D26" s="4" t="s">
        <v>142</v>
      </c>
      <c r="E26" s="4"/>
      <c r="F26" s="46" t="s">
        <v>145</v>
      </c>
      <c r="G26" s="5">
        <v>1</v>
      </c>
      <c r="H26" s="4" t="s">
        <v>172</v>
      </c>
      <c r="I26" s="21">
        <v>2010</v>
      </c>
      <c r="J26" s="21"/>
      <c r="M26" s="20" t="str">
        <f t="shared" si="1"/>
        <v/>
      </c>
    </row>
    <row r="27" spans="2:13">
      <c r="B27" s="9"/>
      <c r="C27" s="4">
        <v>1</v>
      </c>
      <c r="D27" s="4" t="s">
        <v>60</v>
      </c>
      <c r="E27" s="4"/>
      <c r="F27" s="39" t="s">
        <v>10</v>
      </c>
      <c r="G27" s="5">
        <v>1</v>
      </c>
      <c r="H27" s="4" t="s">
        <v>74</v>
      </c>
      <c r="I27" s="21">
        <v>2010</v>
      </c>
      <c r="J27" s="21"/>
      <c r="M27" s="20" t="str">
        <f t="shared" si="1"/>
        <v/>
      </c>
    </row>
    <row r="28" spans="2:13">
      <c r="B28" s="9"/>
      <c r="C28" s="4">
        <v>1</v>
      </c>
      <c r="D28" s="4" t="s">
        <v>60</v>
      </c>
      <c r="E28" s="4"/>
      <c r="F28" s="46" t="s">
        <v>143</v>
      </c>
      <c r="G28" s="5">
        <v>1</v>
      </c>
      <c r="H28" s="4" t="s">
        <v>68</v>
      </c>
      <c r="I28" s="21">
        <v>2010</v>
      </c>
      <c r="J28" s="21"/>
      <c r="M28" s="20" t="str">
        <f t="shared" si="1"/>
        <v/>
      </c>
    </row>
    <row r="29" spans="2:13">
      <c r="B29" s="9"/>
      <c r="C29" s="4">
        <v>1</v>
      </c>
      <c r="D29" s="4" t="s">
        <v>60</v>
      </c>
      <c r="E29" s="4"/>
      <c r="F29" s="46" t="s">
        <v>144</v>
      </c>
      <c r="G29" s="5">
        <v>1</v>
      </c>
      <c r="H29" s="4" t="s">
        <v>168</v>
      </c>
      <c r="I29" s="21">
        <v>2010</v>
      </c>
      <c r="J29" s="21"/>
      <c r="M29" s="20" t="str">
        <f t="shared" si="1"/>
        <v/>
      </c>
    </row>
    <row r="30" spans="2:13">
      <c r="B30" s="5" t="s">
        <v>37</v>
      </c>
      <c r="C30" s="4">
        <v>2</v>
      </c>
      <c r="D30" s="4" t="s">
        <v>59</v>
      </c>
      <c r="E30" s="4" t="s">
        <v>36</v>
      </c>
      <c r="F30" s="42" t="s">
        <v>28</v>
      </c>
      <c r="G30" s="5">
        <v>2</v>
      </c>
      <c r="H30" s="4" t="s">
        <v>69</v>
      </c>
      <c r="I30" s="21">
        <v>2011</v>
      </c>
      <c r="J30" s="21"/>
      <c r="L30" s="19" t="str">
        <f t="shared" si="0"/>
        <v/>
      </c>
    </row>
    <row r="31" spans="2:13">
      <c r="B31" s="5" t="s">
        <v>37</v>
      </c>
      <c r="C31" s="4">
        <v>2</v>
      </c>
      <c r="D31" s="4" t="s">
        <v>59</v>
      </c>
      <c r="E31" s="4" t="s">
        <v>36</v>
      </c>
      <c r="F31" s="42" t="s">
        <v>29</v>
      </c>
      <c r="G31" s="5">
        <v>1</v>
      </c>
      <c r="H31" s="4" t="s">
        <v>70</v>
      </c>
      <c r="I31" s="21">
        <v>2011</v>
      </c>
      <c r="J31" s="21"/>
      <c r="L31" s="19" t="str">
        <f t="shared" si="0"/>
        <v/>
      </c>
    </row>
    <row r="32" spans="2:13">
      <c r="B32" s="5"/>
      <c r="C32" s="4">
        <v>2</v>
      </c>
      <c r="D32" s="4" t="s">
        <v>59</v>
      </c>
      <c r="E32" s="4" t="s">
        <v>36</v>
      </c>
      <c r="F32" s="47" t="s">
        <v>146</v>
      </c>
      <c r="G32" s="5">
        <v>2</v>
      </c>
      <c r="H32" s="4" t="s">
        <v>77</v>
      </c>
      <c r="I32" s="21">
        <v>2011</v>
      </c>
      <c r="J32" s="21"/>
      <c r="L32" s="19" t="str">
        <f t="shared" si="0"/>
        <v/>
      </c>
    </row>
    <row r="33" spans="2:13">
      <c r="B33" s="9"/>
      <c r="C33" s="4">
        <v>2</v>
      </c>
      <c r="D33" s="4" t="s">
        <v>59</v>
      </c>
      <c r="E33" s="4" t="s">
        <v>36</v>
      </c>
      <c r="F33" s="43" t="s">
        <v>52</v>
      </c>
      <c r="G33" s="5">
        <v>2</v>
      </c>
      <c r="H33" s="4" t="s">
        <v>69</v>
      </c>
      <c r="I33" s="21">
        <v>2011</v>
      </c>
      <c r="J33" s="21"/>
      <c r="L33" s="19" t="str">
        <f t="shared" si="0"/>
        <v/>
      </c>
    </row>
    <row r="34" spans="2:13">
      <c r="B34" s="9"/>
      <c r="C34" s="4">
        <v>2</v>
      </c>
      <c r="D34" s="4" t="s">
        <v>59</v>
      </c>
      <c r="E34" s="4" t="s">
        <v>36</v>
      </c>
      <c r="F34" s="47" t="s">
        <v>147</v>
      </c>
      <c r="G34" s="5">
        <v>2</v>
      </c>
      <c r="H34" s="4" t="s">
        <v>71</v>
      </c>
      <c r="I34" s="21">
        <v>2011</v>
      </c>
      <c r="J34" s="21"/>
      <c r="L34" s="19" t="str">
        <f t="shared" si="0"/>
        <v/>
      </c>
    </row>
    <row r="35" spans="2:13">
      <c r="B35" s="9"/>
      <c r="C35" s="4">
        <v>2</v>
      </c>
      <c r="D35" s="4" t="s">
        <v>59</v>
      </c>
      <c r="E35" s="4" t="s">
        <v>36</v>
      </c>
      <c r="F35" s="43" t="s">
        <v>14</v>
      </c>
      <c r="G35" s="5">
        <v>1</v>
      </c>
      <c r="H35" s="4" t="s">
        <v>70</v>
      </c>
      <c r="I35" s="21">
        <v>2011</v>
      </c>
      <c r="J35" s="21"/>
      <c r="L35" s="19" t="str">
        <f t="shared" si="0"/>
        <v/>
      </c>
    </row>
    <row r="36" spans="2:13">
      <c r="B36" s="9"/>
      <c r="C36" s="4">
        <v>2</v>
      </c>
      <c r="D36" s="4" t="s">
        <v>59</v>
      </c>
      <c r="E36" s="4" t="s">
        <v>36</v>
      </c>
      <c r="F36" s="47" t="s">
        <v>148</v>
      </c>
      <c r="G36" s="5">
        <v>2</v>
      </c>
      <c r="H36" s="4" t="s">
        <v>71</v>
      </c>
      <c r="I36" s="21">
        <v>2011</v>
      </c>
      <c r="J36" s="21"/>
      <c r="L36" s="19" t="str">
        <f t="shared" si="0"/>
        <v/>
      </c>
    </row>
    <row r="37" spans="2:13">
      <c r="B37" s="9"/>
      <c r="C37" s="4">
        <v>2</v>
      </c>
      <c r="D37" s="4" t="s">
        <v>59</v>
      </c>
      <c r="E37" s="4" t="s">
        <v>36</v>
      </c>
      <c r="F37" s="47" t="s">
        <v>149</v>
      </c>
      <c r="G37" s="5">
        <v>2</v>
      </c>
      <c r="H37" s="4" t="s">
        <v>68</v>
      </c>
      <c r="I37" s="21">
        <v>2011</v>
      </c>
      <c r="J37" s="21"/>
      <c r="L37" s="19" t="str">
        <f t="shared" si="0"/>
        <v/>
      </c>
    </row>
    <row r="38" spans="2:13">
      <c r="B38" s="5"/>
      <c r="C38" s="4">
        <v>2</v>
      </c>
      <c r="D38" s="4" t="s">
        <v>62</v>
      </c>
      <c r="E38" s="4" t="s">
        <v>36</v>
      </c>
      <c r="F38" s="43" t="s">
        <v>11</v>
      </c>
      <c r="G38" s="5">
        <v>2</v>
      </c>
      <c r="H38" s="5" t="s">
        <v>76</v>
      </c>
      <c r="I38" s="21">
        <v>2011</v>
      </c>
      <c r="J38" s="21"/>
      <c r="L38" s="19" t="str">
        <f t="shared" si="0"/>
        <v/>
      </c>
    </row>
    <row r="39" spans="2:13">
      <c r="B39" s="9"/>
      <c r="C39" s="4">
        <v>2</v>
      </c>
      <c r="D39" s="4" t="s">
        <v>59</v>
      </c>
      <c r="E39" s="4"/>
      <c r="F39" s="43" t="s">
        <v>39</v>
      </c>
      <c r="G39" s="5">
        <v>2</v>
      </c>
      <c r="H39" s="4" t="s">
        <v>78</v>
      </c>
      <c r="I39" s="21">
        <v>2011</v>
      </c>
      <c r="J39" s="21"/>
      <c r="M39" s="20" t="str">
        <f t="shared" si="1"/>
        <v/>
      </c>
    </row>
    <row r="40" spans="2:13">
      <c r="B40" s="5"/>
      <c r="C40" s="4">
        <v>2</v>
      </c>
      <c r="D40" s="4" t="s">
        <v>62</v>
      </c>
      <c r="E40" s="4"/>
      <c r="F40" s="43" t="s">
        <v>12</v>
      </c>
      <c r="G40" s="5">
        <v>2</v>
      </c>
      <c r="H40" s="5" t="s">
        <v>76</v>
      </c>
      <c r="I40" s="21">
        <v>2011</v>
      </c>
      <c r="J40" s="21"/>
      <c r="M40" s="20" t="str">
        <f t="shared" si="1"/>
        <v/>
      </c>
    </row>
    <row r="41" spans="2:13">
      <c r="B41" s="5"/>
      <c r="C41" s="4">
        <v>2</v>
      </c>
      <c r="D41" s="4" t="s">
        <v>162</v>
      </c>
      <c r="E41" s="4"/>
      <c r="F41" s="68" t="s">
        <v>163</v>
      </c>
      <c r="G41" s="5">
        <v>1</v>
      </c>
      <c r="H41" s="5" t="s">
        <v>167</v>
      </c>
      <c r="I41" s="21">
        <v>2011</v>
      </c>
      <c r="J41" s="21"/>
      <c r="M41" s="20" t="str">
        <f t="shared" si="1"/>
        <v/>
      </c>
    </row>
    <row r="42" spans="2:13">
      <c r="B42" s="5"/>
      <c r="C42" s="4">
        <v>2</v>
      </c>
      <c r="D42" s="4" t="s">
        <v>162</v>
      </c>
      <c r="E42" s="4"/>
      <c r="F42" s="68" t="s">
        <v>164</v>
      </c>
      <c r="G42" s="5">
        <v>1</v>
      </c>
      <c r="H42" s="5" t="s">
        <v>169</v>
      </c>
      <c r="I42" s="21">
        <v>2011</v>
      </c>
      <c r="J42" s="21"/>
      <c r="M42" s="20" t="str">
        <f t="shared" si="1"/>
        <v/>
      </c>
    </row>
    <row r="43" spans="2:13">
      <c r="B43" s="9"/>
      <c r="C43" s="4">
        <v>2</v>
      </c>
      <c r="D43" s="4" t="s">
        <v>60</v>
      </c>
      <c r="E43" s="4" t="s">
        <v>36</v>
      </c>
      <c r="F43" s="47" t="s">
        <v>150</v>
      </c>
      <c r="G43" s="5">
        <v>1</v>
      </c>
      <c r="H43" s="4" t="s">
        <v>70</v>
      </c>
      <c r="I43" s="21">
        <v>2011</v>
      </c>
      <c r="J43" s="21"/>
      <c r="L43" s="19" t="str">
        <f t="shared" si="0"/>
        <v/>
      </c>
    </row>
    <row r="44" spans="2:13">
      <c r="B44" s="5"/>
      <c r="C44" s="4">
        <v>2</v>
      </c>
      <c r="D44" s="4" t="s">
        <v>60</v>
      </c>
      <c r="E44" s="4" t="s">
        <v>36</v>
      </c>
      <c r="F44" s="43" t="s">
        <v>4</v>
      </c>
      <c r="G44" s="5">
        <v>2</v>
      </c>
      <c r="H44" s="5" t="s">
        <v>81</v>
      </c>
      <c r="I44" s="21">
        <v>2011</v>
      </c>
      <c r="J44" s="21"/>
      <c r="L44" s="19" t="str">
        <f t="shared" si="0"/>
        <v/>
      </c>
    </row>
    <row r="45" spans="2:13">
      <c r="B45" s="9"/>
      <c r="C45" s="4">
        <v>2</v>
      </c>
      <c r="D45" s="4" t="s">
        <v>60</v>
      </c>
      <c r="E45" s="4"/>
      <c r="F45" s="43" t="s">
        <v>46</v>
      </c>
      <c r="G45" s="5">
        <v>2</v>
      </c>
      <c r="H45" s="4" t="s">
        <v>69</v>
      </c>
      <c r="I45" s="21">
        <v>2011</v>
      </c>
      <c r="J45" s="21"/>
      <c r="M45" s="20" t="str">
        <f t="shared" si="1"/>
        <v/>
      </c>
    </row>
    <row r="46" spans="2:13">
      <c r="B46" s="5"/>
      <c r="C46" s="4">
        <v>2</v>
      </c>
      <c r="D46" s="4" t="s">
        <v>60</v>
      </c>
      <c r="E46" s="4"/>
      <c r="F46" s="43" t="s">
        <v>47</v>
      </c>
      <c r="G46" s="5">
        <v>2</v>
      </c>
      <c r="H46" s="5" t="s">
        <v>80</v>
      </c>
      <c r="I46" s="21">
        <v>2011</v>
      </c>
      <c r="J46" s="21"/>
      <c r="M46" s="20" t="str">
        <f t="shared" si="1"/>
        <v/>
      </c>
    </row>
    <row r="47" spans="2:13">
      <c r="B47" s="5"/>
      <c r="C47" s="4">
        <v>2</v>
      </c>
      <c r="D47" s="4" t="s">
        <v>60</v>
      </c>
      <c r="E47" s="4"/>
      <c r="F47" s="47" t="s">
        <v>153</v>
      </c>
      <c r="G47" s="5">
        <v>2</v>
      </c>
      <c r="H47" s="5" t="s">
        <v>170</v>
      </c>
      <c r="I47" s="21">
        <v>2011</v>
      </c>
      <c r="J47" s="21"/>
      <c r="M47" s="20" t="str">
        <f t="shared" si="1"/>
        <v/>
      </c>
    </row>
    <row r="48" spans="2:13">
      <c r="B48" s="5"/>
      <c r="C48" s="4">
        <v>2</v>
      </c>
      <c r="D48" s="4" t="s">
        <v>60</v>
      </c>
      <c r="E48" s="4"/>
      <c r="F48" s="43" t="s">
        <v>57</v>
      </c>
      <c r="G48" s="5">
        <v>2</v>
      </c>
      <c r="H48" s="5" t="s">
        <v>71</v>
      </c>
      <c r="I48" s="21">
        <v>2011</v>
      </c>
      <c r="J48" s="21"/>
      <c r="M48" s="20" t="str">
        <f t="shared" si="1"/>
        <v/>
      </c>
    </row>
    <row r="49" spans="2:13">
      <c r="B49" s="5"/>
      <c r="C49" s="4">
        <v>2</v>
      </c>
      <c r="D49" s="4" t="s">
        <v>60</v>
      </c>
      <c r="E49" s="4"/>
      <c r="F49" s="43" t="s">
        <v>13</v>
      </c>
      <c r="G49" s="5">
        <v>2</v>
      </c>
      <c r="H49" s="5" t="s">
        <v>71</v>
      </c>
      <c r="I49" s="21">
        <v>2011</v>
      </c>
      <c r="J49" s="21"/>
      <c r="M49" s="20" t="str">
        <f t="shared" si="1"/>
        <v/>
      </c>
    </row>
    <row r="50" spans="2:13">
      <c r="B50" s="5"/>
      <c r="C50" s="4">
        <v>2</v>
      </c>
      <c r="D50" s="4" t="s">
        <v>60</v>
      </c>
      <c r="E50" s="4"/>
      <c r="F50" s="47" t="s">
        <v>154</v>
      </c>
      <c r="G50" s="5">
        <v>2</v>
      </c>
      <c r="H50" s="5" t="s">
        <v>68</v>
      </c>
      <c r="I50" s="21">
        <v>2011</v>
      </c>
      <c r="J50" s="21"/>
      <c r="M50" s="20" t="str">
        <f t="shared" si="1"/>
        <v/>
      </c>
    </row>
    <row r="51" spans="2:13">
      <c r="B51" s="5"/>
      <c r="C51" s="4">
        <v>2</v>
      </c>
      <c r="D51" s="4" t="s">
        <v>60</v>
      </c>
      <c r="E51" s="4"/>
      <c r="F51" s="68" t="s">
        <v>165</v>
      </c>
      <c r="G51" s="5">
        <v>1</v>
      </c>
      <c r="H51" s="5" t="s">
        <v>169</v>
      </c>
      <c r="I51" s="21">
        <v>2011</v>
      </c>
      <c r="J51" s="21"/>
      <c r="M51" s="20" t="str">
        <f t="shared" si="1"/>
        <v/>
      </c>
    </row>
    <row r="52" spans="2:13">
      <c r="B52" s="9"/>
      <c r="C52" s="4">
        <v>3</v>
      </c>
      <c r="D52" s="4" t="s">
        <v>59</v>
      </c>
      <c r="E52" s="4" t="s">
        <v>36</v>
      </c>
      <c r="F52" s="48" t="s">
        <v>151</v>
      </c>
      <c r="G52" s="5">
        <v>2</v>
      </c>
      <c r="H52" s="4" t="s">
        <v>70</v>
      </c>
      <c r="I52" s="21">
        <v>2012</v>
      </c>
      <c r="J52" s="21"/>
      <c r="L52" s="19" t="str">
        <f t="shared" si="0"/>
        <v/>
      </c>
    </row>
    <row r="53" spans="2:13">
      <c r="B53" s="9"/>
      <c r="C53" s="4">
        <v>3</v>
      </c>
      <c r="D53" s="4" t="s">
        <v>59</v>
      </c>
      <c r="E53" s="4" t="s">
        <v>36</v>
      </c>
      <c r="F53" s="44" t="s">
        <v>40</v>
      </c>
      <c r="G53" s="5">
        <v>2</v>
      </c>
      <c r="H53" s="4" t="s">
        <v>69</v>
      </c>
      <c r="I53" s="21">
        <v>2012</v>
      </c>
      <c r="J53" s="21"/>
      <c r="L53" s="19" t="str">
        <f t="shared" si="0"/>
        <v/>
      </c>
    </row>
    <row r="54" spans="2:13">
      <c r="B54" s="9"/>
      <c r="C54" s="4">
        <v>3</v>
      </c>
      <c r="D54" s="4" t="s">
        <v>59</v>
      </c>
      <c r="E54" s="4" t="s">
        <v>36</v>
      </c>
      <c r="F54" s="44" t="s">
        <v>42</v>
      </c>
      <c r="G54" s="5">
        <v>2</v>
      </c>
      <c r="H54" s="4" t="s">
        <v>79</v>
      </c>
      <c r="I54" s="21">
        <v>2012</v>
      </c>
      <c r="J54" s="21"/>
      <c r="L54" s="19" t="str">
        <f t="shared" si="0"/>
        <v/>
      </c>
    </row>
    <row r="55" spans="2:13">
      <c r="B55" s="5"/>
      <c r="C55" s="4">
        <v>3</v>
      </c>
      <c r="D55" s="4" t="s">
        <v>62</v>
      </c>
      <c r="E55" s="4" t="s">
        <v>36</v>
      </c>
      <c r="F55" s="44" t="s">
        <v>6</v>
      </c>
      <c r="G55" s="5">
        <v>2</v>
      </c>
      <c r="H55" s="5" t="s">
        <v>82</v>
      </c>
      <c r="I55" s="21">
        <v>2012</v>
      </c>
      <c r="J55" s="21"/>
      <c r="L55" s="19" t="str">
        <f t="shared" si="0"/>
        <v/>
      </c>
    </row>
    <row r="56" spans="2:13">
      <c r="B56" s="5"/>
      <c r="C56" s="4">
        <v>3</v>
      </c>
      <c r="D56" s="4" t="s">
        <v>62</v>
      </c>
      <c r="E56" s="4" t="s">
        <v>36</v>
      </c>
      <c r="F56" s="44" t="s">
        <v>48</v>
      </c>
      <c r="G56" s="5">
        <v>3</v>
      </c>
      <c r="H56" s="5" t="s">
        <v>83</v>
      </c>
      <c r="I56" s="21">
        <v>2012</v>
      </c>
      <c r="J56" s="21"/>
      <c r="L56" s="19" t="str">
        <f t="shared" si="0"/>
        <v/>
      </c>
    </row>
    <row r="57" spans="2:13">
      <c r="B57" s="5"/>
      <c r="C57" s="4">
        <v>3</v>
      </c>
      <c r="D57" s="4" t="s">
        <v>62</v>
      </c>
      <c r="E57" s="4" t="s">
        <v>36</v>
      </c>
      <c r="F57" s="44" t="s">
        <v>3</v>
      </c>
      <c r="G57" s="5">
        <v>3</v>
      </c>
      <c r="H57" s="5" t="s">
        <v>84</v>
      </c>
      <c r="I57" s="21">
        <v>2012</v>
      </c>
      <c r="J57" s="21"/>
      <c r="L57" s="19" t="str">
        <f t="shared" si="0"/>
        <v/>
      </c>
    </row>
    <row r="58" spans="2:13">
      <c r="B58" s="9"/>
      <c r="C58" s="4">
        <v>3</v>
      </c>
      <c r="D58" s="4" t="s">
        <v>59</v>
      </c>
      <c r="E58" s="4"/>
      <c r="F58" s="44" t="s">
        <v>16</v>
      </c>
      <c r="G58" s="5">
        <v>2</v>
      </c>
      <c r="H58" s="4" t="s">
        <v>71</v>
      </c>
      <c r="I58" s="21">
        <v>2012</v>
      </c>
      <c r="J58" s="21"/>
      <c r="M58" s="20" t="str">
        <f t="shared" si="1"/>
        <v/>
      </c>
    </row>
    <row r="59" spans="2:13">
      <c r="B59" s="5"/>
      <c r="C59" s="4">
        <v>3</v>
      </c>
      <c r="D59" s="4" t="s">
        <v>62</v>
      </c>
      <c r="E59" s="4"/>
      <c r="F59" s="48" t="s">
        <v>155</v>
      </c>
      <c r="G59" s="5">
        <v>1</v>
      </c>
      <c r="H59" s="5" t="s">
        <v>85</v>
      </c>
      <c r="I59" s="21">
        <v>2012</v>
      </c>
      <c r="J59" s="21"/>
      <c r="M59" s="20" t="str">
        <f t="shared" si="1"/>
        <v/>
      </c>
    </row>
    <row r="60" spans="2:13">
      <c r="B60" s="5"/>
      <c r="C60" s="4">
        <v>3</v>
      </c>
      <c r="D60" s="4" t="s">
        <v>62</v>
      </c>
      <c r="E60" s="4"/>
      <c r="F60" s="69" t="s">
        <v>166</v>
      </c>
      <c r="G60" s="5">
        <v>2</v>
      </c>
      <c r="H60" s="5" t="s">
        <v>171</v>
      </c>
      <c r="I60" s="21">
        <v>2012</v>
      </c>
      <c r="J60" s="21"/>
      <c r="M60" s="20" t="str">
        <f t="shared" si="1"/>
        <v/>
      </c>
    </row>
    <row r="61" spans="2:13">
      <c r="B61" s="9"/>
      <c r="C61" s="4">
        <v>3</v>
      </c>
      <c r="D61" s="4" t="s">
        <v>59</v>
      </c>
      <c r="E61" s="4" t="s">
        <v>36</v>
      </c>
      <c r="F61" s="44" t="s">
        <v>41</v>
      </c>
      <c r="G61" s="5">
        <v>1</v>
      </c>
      <c r="H61" s="4" t="s">
        <v>76</v>
      </c>
      <c r="I61" s="21">
        <v>2012</v>
      </c>
      <c r="J61" s="21"/>
      <c r="L61" s="19" t="str">
        <f t="shared" si="0"/>
        <v/>
      </c>
    </row>
    <row r="62" spans="2:13">
      <c r="B62" s="9"/>
      <c r="C62" s="4">
        <v>3</v>
      </c>
      <c r="D62" s="4" t="s">
        <v>60</v>
      </c>
      <c r="E62" s="4" t="s">
        <v>36</v>
      </c>
      <c r="F62" s="48" t="s">
        <v>152</v>
      </c>
      <c r="G62" s="5">
        <v>2</v>
      </c>
      <c r="H62" s="4" t="s">
        <v>70</v>
      </c>
      <c r="I62" s="21">
        <v>2012</v>
      </c>
      <c r="J62" s="21"/>
      <c r="L62" s="19" t="str">
        <f t="shared" si="0"/>
        <v/>
      </c>
    </row>
    <row r="63" spans="2:13">
      <c r="B63" s="5"/>
      <c r="C63" s="4">
        <v>3</v>
      </c>
      <c r="D63" s="4" t="s">
        <v>60</v>
      </c>
      <c r="E63" s="4" t="s">
        <v>36</v>
      </c>
      <c r="F63" s="44" t="s">
        <v>49</v>
      </c>
      <c r="G63" s="5">
        <v>1</v>
      </c>
      <c r="H63" s="5" t="s">
        <v>74</v>
      </c>
      <c r="I63" s="21">
        <v>2012</v>
      </c>
      <c r="J63" s="21"/>
      <c r="L63" s="19" t="str">
        <f t="shared" si="0"/>
        <v/>
      </c>
    </row>
    <row r="64" spans="2:13">
      <c r="B64" s="5"/>
      <c r="C64" s="4">
        <v>3</v>
      </c>
      <c r="D64" s="4" t="s">
        <v>60</v>
      </c>
      <c r="E64" s="4" t="s">
        <v>36</v>
      </c>
      <c r="F64" s="44" t="s">
        <v>1</v>
      </c>
      <c r="G64" s="5">
        <v>1</v>
      </c>
      <c r="H64" s="5" t="s">
        <v>70</v>
      </c>
      <c r="I64" s="21">
        <v>2012</v>
      </c>
      <c r="J64" s="21"/>
      <c r="L64" s="19" t="str">
        <f t="shared" si="0"/>
        <v/>
      </c>
    </row>
    <row r="65" spans="2:13">
      <c r="B65" s="5"/>
      <c r="C65" s="4">
        <v>3</v>
      </c>
      <c r="D65" s="4" t="s">
        <v>60</v>
      </c>
      <c r="E65" s="4"/>
      <c r="F65" s="44" t="s">
        <v>5</v>
      </c>
      <c r="G65" s="5">
        <v>2</v>
      </c>
      <c r="H65" s="5" t="s">
        <v>74</v>
      </c>
      <c r="I65" s="21">
        <v>2012</v>
      </c>
      <c r="J65" s="21"/>
      <c r="M65" s="20" t="str">
        <f t="shared" si="1"/>
        <v/>
      </c>
    </row>
    <row r="66" spans="2:13">
      <c r="B66" s="9"/>
      <c r="C66" s="4">
        <v>3</v>
      </c>
      <c r="D66" s="4" t="s">
        <v>60</v>
      </c>
      <c r="E66" s="4"/>
      <c r="F66" s="44" t="s">
        <v>56</v>
      </c>
      <c r="G66" s="5">
        <v>1</v>
      </c>
      <c r="H66" s="4" t="s">
        <v>67</v>
      </c>
      <c r="I66" s="21">
        <v>2012</v>
      </c>
      <c r="J66" s="21"/>
      <c r="M66" s="20" t="str">
        <f t="shared" si="1"/>
        <v/>
      </c>
    </row>
    <row r="67" spans="2:13">
      <c r="B67" s="5"/>
      <c r="C67" s="4">
        <v>3</v>
      </c>
      <c r="D67" s="4" t="s">
        <v>60</v>
      </c>
      <c r="E67" s="4"/>
      <c r="F67" s="44" t="s">
        <v>50</v>
      </c>
      <c r="G67" s="5">
        <v>2</v>
      </c>
      <c r="H67" s="5" t="s">
        <v>83</v>
      </c>
      <c r="I67" s="21">
        <v>2012</v>
      </c>
      <c r="J67" s="21"/>
      <c r="M67" s="20" t="str">
        <f t="shared" si="1"/>
        <v/>
      </c>
    </row>
    <row r="68" spans="2:13">
      <c r="B68" s="5"/>
      <c r="C68" s="4">
        <v>3</v>
      </c>
      <c r="D68" s="4" t="s">
        <v>60</v>
      </c>
      <c r="E68" s="4"/>
      <c r="F68" s="44" t="s">
        <v>15</v>
      </c>
      <c r="G68" s="5">
        <v>2</v>
      </c>
      <c r="H68" s="5" t="s">
        <v>79</v>
      </c>
      <c r="I68" s="21">
        <v>2012</v>
      </c>
      <c r="J68" s="21"/>
      <c r="M68" s="20" t="str">
        <f t="shared" si="1"/>
        <v/>
      </c>
    </row>
    <row r="69" spans="2:13">
      <c r="B69" s="5"/>
      <c r="C69" s="4">
        <v>3</v>
      </c>
      <c r="D69" s="4" t="s">
        <v>60</v>
      </c>
      <c r="E69" s="4"/>
      <c r="F69" s="48" t="s">
        <v>157</v>
      </c>
      <c r="G69" s="5">
        <v>2</v>
      </c>
      <c r="H69" s="5" t="s">
        <v>86</v>
      </c>
      <c r="I69" s="21">
        <v>2012</v>
      </c>
      <c r="J69" s="21"/>
      <c r="M69" s="20" t="str">
        <f t="shared" si="1"/>
        <v/>
      </c>
    </row>
    <row r="70" spans="2:13">
      <c r="B70" s="5"/>
      <c r="C70" s="4">
        <v>3</v>
      </c>
      <c r="D70" s="4" t="s">
        <v>60</v>
      </c>
      <c r="E70" s="4"/>
      <c r="F70" s="48" t="s">
        <v>156</v>
      </c>
      <c r="G70" s="5">
        <v>1</v>
      </c>
      <c r="H70" s="5" t="s">
        <v>85</v>
      </c>
      <c r="I70" s="21">
        <v>2012</v>
      </c>
      <c r="J70" s="21"/>
      <c r="M70" s="20" t="str">
        <f t="shared" si="1"/>
        <v/>
      </c>
    </row>
    <row r="71" spans="2:13">
      <c r="B71" s="5"/>
      <c r="C71" s="4">
        <v>3</v>
      </c>
      <c r="D71" s="4" t="s">
        <v>139</v>
      </c>
      <c r="E71" s="4"/>
      <c r="F71" s="44" t="s">
        <v>140</v>
      </c>
      <c r="G71" s="5">
        <v>2</v>
      </c>
      <c r="H71" s="5" t="s">
        <v>141</v>
      </c>
      <c r="I71" s="21">
        <v>2012</v>
      </c>
      <c r="J71" s="21"/>
      <c r="M71" s="20" t="str">
        <f t="shared" si="1"/>
        <v/>
      </c>
    </row>
    <row r="72" spans="2:13">
      <c r="B72" s="5"/>
      <c r="C72" s="4">
        <v>3</v>
      </c>
      <c r="D72" s="4" t="s">
        <v>60</v>
      </c>
      <c r="E72" s="4"/>
      <c r="F72" s="44" t="s">
        <v>9</v>
      </c>
      <c r="G72" s="5">
        <v>2</v>
      </c>
      <c r="H72" s="5" t="s">
        <v>87</v>
      </c>
      <c r="I72" s="21">
        <v>2012</v>
      </c>
      <c r="J72" s="21"/>
      <c r="M72" s="20" t="str">
        <f t="shared" si="1"/>
        <v/>
      </c>
    </row>
    <row r="73" spans="2:13">
      <c r="B73" s="5"/>
      <c r="C73" s="4">
        <v>3</v>
      </c>
      <c r="D73" s="4" t="s">
        <v>60</v>
      </c>
      <c r="E73" s="4"/>
      <c r="F73" s="44" t="s">
        <v>51</v>
      </c>
      <c r="G73" s="5">
        <v>2</v>
      </c>
      <c r="H73" s="5" t="s">
        <v>74</v>
      </c>
      <c r="I73" s="21">
        <v>2012</v>
      </c>
      <c r="J73" s="21"/>
      <c r="M73" s="20" t="str">
        <f t="shared" ref="M73:M78" si="2">IF(J73="","",G73)</f>
        <v/>
      </c>
    </row>
    <row r="74" spans="2:13">
      <c r="B74" s="9"/>
      <c r="C74" s="4">
        <v>4</v>
      </c>
      <c r="D74" s="4" t="s">
        <v>59</v>
      </c>
      <c r="E74" s="4" t="s">
        <v>36</v>
      </c>
      <c r="F74" s="45" t="s">
        <v>55</v>
      </c>
      <c r="G74" s="5">
        <v>1</v>
      </c>
      <c r="H74" s="4" t="s">
        <v>67</v>
      </c>
      <c r="I74" s="21">
        <v>2013</v>
      </c>
      <c r="J74" s="21"/>
      <c r="L74" s="19" t="str">
        <f t="shared" ref="L74:L80" si="3">IF(J74="","",G74)</f>
        <v/>
      </c>
    </row>
    <row r="75" spans="2:13">
      <c r="B75" s="9"/>
      <c r="C75" s="4">
        <v>4</v>
      </c>
      <c r="D75" s="4" t="s">
        <v>59</v>
      </c>
      <c r="E75" s="4"/>
      <c r="F75" s="45" t="s">
        <v>43</v>
      </c>
      <c r="G75" s="5">
        <v>1</v>
      </c>
      <c r="H75" s="4" t="s">
        <v>76</v>
      </c>
      <c r="I75" s="21">
        <v>2013</v>
      </c>
      <c r="J75" s="21"/>
      <c r="M75" s="20" t="str">
        <f t="shared" si="2"/>
        <v/>
      </c>
    </row>
    <row r="76" spans="2:13">
      <c r="B76" s="9"/>
      <c r="C76" s="4">
        <v>4</v>
      </c>
      <c r="D76" s="4" t="s">
        <v>59</v>
      </c>
      <c r="E76" s="4"/>
      <c r="F76" s="45" t="s">
        <v>44</v>
      </c>
      <c r="G76" s="5">
        <v>1</v>
      </c>
      <c r="H76" s="4" t="s">
        <v>76</v>
      </c>
      <c r="I76" s="21">
        <v>2013</v>
      </c>
      <c r="J76" s="21"/>
      <c r="M76" s="20" t="str">
        <f t="shared" si="2"/>
        <v/>
      </c>
    </row>
    <row r="77" spans="2:13">
      <c r="B77" s="5"/>
      <c r="C77" s="4">
        <v>4</v>
      </c>
      <c r="D77" s="4" t="s">
        <v>62</v>
      </c>
      <c r="E77" s="4"/>
      <c r="F77" s="45" t="s">
        <v>18</v>
      </c>
      <c r="G77" s="5">
        <v>1</v>
      </c>
      <c r="H77" s="5" t="s">
        <v>77</v>
      </c>
      <c r="I77" s="21">
        <v>2013</v>
      </c>
      <c r="J77" s="21"/>
      <c r="M77" s="20" t="str">
        <f t="shared" si="2"/>
        <v/>
      </c>
    </row>
    <row r="78" spans="2:13">
      <c r="B78" s="5"/>
      <c r="C78" s="4">
        <v>4</v>
      </c>
      <c r="D78" s="4" t="s">
        <v>62</v>
      </c>
      <c r="E78" s="4"/>
      <c r="F78" s="45" t="s">
        <v>17</v>
      </c>
      <c r="G78" s="5">
        <v>2</v>
      </c>
      <c r="H78" s="5" t="s">
        <v>88</v>
      </c>
      <c r="I78" s="21">
        <v>2013</v>
      </c>
      <c r="J78" s="21"/>
      <c r="M78" s="20" t="str">
        <f t="shared" si="2"/>
        <v/>
      </c>
    </row>
    <row r="79" spans="2:13">
      <c r="B79" s="9"/>
      <c r="C79" s="4">
        <v>4</v>
      </c>
      <c r="D79" s="4" t="s">
        <v>60</v>
      </c>
      <c r="E79" s="4" t="s">
        <v>36</v>
      </c>
      <c r="F79" s="45" t="s">
        <v>0</v>
      </c>
      <c r="G79" s="5">
        <v>1</v>
      </c>
      <c r="H79" s="4" t="s">
        <v>67</v>
      </c>
      <c r="I79" s="21">
        <v>2013</v>
      </c>
      <c r="J79" s="21"/>
      <c r="L79" s="19" t="str">
        <f t="shared" si="3"/>
        <v/>
      </c>
    </row>
    <row r="80" spans="2:13">
      <c r="B80" s="9"/>
      <c r="C80" s="4">
        <v>4</v>
      </c>
      <c r="D80" s="4" t="s">
        <v>61</v>
      </c>
      <c r="E80" s="4" t="s">
        <v>36</v>
      </c>
      <c r="F80" s="45" t="s">
        <v>45</v>
      </c>
      <c r="G80" s="5">
        <v>3</v>
      </c>
      <c r="H80" s="4" t="s">
        <v>67</v>
      </c>
      <c r="I80" s="21">
        <v>2013</v>
      </c>
      <c r="J80" s="74"/>
      <c r="L80" s="19" t="str">
        <f t="shared" si="3"/>
        <v/>
      </c>
    </row>
    <row r="81" spans="7:13">
      <c r="G81" s="6"/>
      <c r="H81" s="6"/>
    </row>
    <row r="82" spans="7:13">
      <c r="G82" s="6"/>
      <c r="H82" s="19">
        <v>0</v>
      </c>
      <c r="I82" s="19">
        <f>$E$2+H82</f>
        <v>2010</v>
      </c>
      <c r="J82" s="20" t="s">
        <v>102</v>
      </c>
      <c r="L82" s="20">
        <f>SUM(L8:L80)</f>
        <v>0</v>
      </c>
      <c r="M82" s="20">
        <f>SUM(M8:M80)</f>
        <v>0</v>
      </c>
    </row>
    <row r="83" spans="7:13">
      <c r="G83" s="6"/>
      <c r="H83" s="19">
        <v>1</v>
      </c>
      <c r="I83" s="19">
        <f t="shared" ref="I83:I92" si="4">$E$2+H83</f>
        <v>2011</v>
      </c>
      <c r="J83" s="20" t="s">
        <v>97</v>
      </c>
    </row>
    <row r="84" spans="7:13">
      <c r="G84" s="6"/>
      <c r="H84" s="19">
        <v>2</v>
      </c>
      <c r="I84" s="19">
        <f t="shared" si="4"/>
        <v>2012</v>
      </c>
      <c r="J84" s="20" t="s">
        <v>98</v>
      </c>
    </row>
    <row r="85" spans="7:13">
      <c r="G85" s="6"/>
      <c r="H85" s="19">
        <v>3</v>
      </c>
      <c r="I85" s="19">
        <f t="shared" si="4"/>
        <v>2013</v>
      </c>
      <c r="J85" s="20" t="s">
        <v>99</v>
      </c>
    </row>
    <row r="86" spans="7:13">
      <c r="G86" s="6"/>
      <c r="H86" s="19">
        <v>4</v>
      </c>
      <c r="I86" s="19">
        <f t="shared" si="4"/>
        <v>2014</v>
      </c>
      <c r="J86" s="20" t="s">
        <v>100</v>
      </c>
    </row>
    <row r="87" spans="7:13">
      <c r="G87" s="6"/>
      <c r="H87" s="19">
        <v>5</v>
      </c>
      <c r="I87" s="19">
        <f t="shared" si="4"/>
        <v>2015</v>
      </c>
      <c r="J87" s="20"/>
    </row>
    <row r="88" spans="7:13">
      <c r="G88" s="6"/>
      <c r="H88" s="19">
        <v>6</v>
      </c>
      <c r="I88" s="19">
        <f t="shared" si="4"/>
        <v>2016</v>
      </c>
      <c r="J88" s="20" t="s">
        <v>178</v>
      </c>
    </row>
    <row r="89" spans="7:13">
      <c r="G89" s="6"/>
      <c r="H89" s="19">
        <v>7</v>
      </c>
      <c r="I89" s="19">
        <f t="shared" si="4"/>
        <v>2017</v>
      </c>
    </row>
    <row r="90" spans="7:13">
      <c r="G90" s="6"/>
      <c r="H90" s="19">
        <v>8</v>
      </c>
      <c r="I90" s="19">
        <f t="shared" si="4"/>
        <v>2018</v>
      </c>
    </row>
    <row r="91" spans="7:13">
      <c r="G91" s="6"/>
      <c r="H91" s="20">
        <v>9</v>
      </c>
      <c r="I91" s="19">
        <f t="shared" si="4"/>
        <v>2019</v>
      </c>
    </row>
    <row r="92" spans="7:13">
      <c r="G92" s="6"/>
      <c r="H92" s="20">
        <v>10</v>
      </c>
      <c r="I92" s="19">
        <f t="shared" si="4"/>
        <v>2020</v>
      </c>
    </row>
    <row r="93" spans="7:13">
      <c r="G93" s="6"/>
      <c r="H93" s="6"/>
    </row>
    <row r="94" spans="7:13">
      <c r="G94" s="6"/>
      <c r="H94" s="6"/>
    </row>
    <row r="95" spans="7:13">
      <c r="G95" s="6"/>
      <c r="H95" s="6"/>
    </row>
    <row r="96" spans="7:13">
      <c r="G96" s="6"/>
      <c r="H96" s="6"/>
    </row>
    <row r="97" spans="7:8">
      <c r="G97" s="6"/>
      <c r="H97" s="6"/>
    </row>
    <row r="98" spans="7:8">
      <c r="G98" s="6"/>
      <c r="H98" s="6"/>
    </row>
    <row r="99" spans="7:8">
      <c r="G99" s="6"/>
      <c r="H99" s="6"/>
    </row>
    <row r="100" spans="7:8">
      <c r="G100" s="6"/>
      <c r="H100" s="6"/>
    </row>
    <row r="101" spans="7:8">
      <c r="G101" s="6"/>
      <c r="H101" s="6"/>
    </row>
  </sheetData>
  <sheetProtection password="C7BE" sheet="1" objects="1" scenarios="1" selectLockedCells="1"/>
  <mergeCells count="16">
    <mergeCell ref="I6:I7"/>
    <mergeCell ref="J6:J7"/>
    <mergeCell ref="B6:B7"/>
    <mergeCell ref="C3:D3"/>
    <mergeCell ref="H6:H7"/>
    <mergeCell ref="H3:J4"/>
    <mergeCell ref="C2:D2"/>
    <mergeCell ref="C4:D4"/>
    <mergeCell ref="E2:F2"/>
    <mergeCell ref="G6:G7"/>
    <mergeCell ref="C6:C7"/>
    <mergeCell ref="D6:D7"/>
    <mergeCell ref="E6:E7"/>
    <mergeCell ref="E3:F3"/>
    <mergeCell ref="E4:F4"/>
    <mergeCell ref="F6:F7"/>
  </mergeCells>
  <phoneticPr fontId="1"/>
  <dataValidations count="5">
    <dataValidation type="list" errorStyle="warning" allowBlank="1" showInputMessage="1" showErrorMessage="1" errorTitle="入力ミス" error="入学年度を4桁の西暦年で入力すること。" promptTitle="入学年度" prompt="入学年度を西暦で入力　（例： 2012)" sqref="E2:F2">
      <formula1>"2001, 2002, 2003, 2004, 2005, 2006,  2007, 2008, 2010, 2011, 2012, 2013, 2014, 2015"</formula1>
    </dataValidation>
    <dataValidation allowBlank="1" showInputMessage="1" showErrorMessage="1" prompt="入学年度を西暦年で入力する" sqref="H3"/>
    <dataValidation type="list" showInputMessage="1" showErrorMessage="1" sqref="J80">
      <formula1>$J$87:$J$88</formula1>
    </dataValidation>
    <dataValidation type="list" allowBlank="1" showInputMessage="1" showErrorMessage="1" sqref="I8:I80">
      <formula1>$I$82:$I$93</formula1>
    </dataValidation>
    <dataValidation type="list" allowBlank="1" showInputMessage="1" showErrorMessage="1" sqref="J8:J79">
      <formula1>$J$83:$J$87</formula1>
    </dataValidation>
  </dataValidations>
  <pageMargins left="0.19685039370078741" right="0.19685039370078741" top="0.37" bottom="0.3" header="0.25" footer="0.2"/>
  <pageSetup paperSize="9"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18"/>
  <sheetViews>
    <sheetView tabSelected="1" workbookViewId="0">
      <selection activeCell="F3" sqref="F3:G3"/>
    </sheetView>
  </sheetViews>
  <sheetFormatPr defaultRowHeight="14.25"/>
  <cols>
    <col min="1" max="1" width="2" style="23" customWidth="1"/>
    <col min="2" max="2" width="14.375" style="22" customWidth="1"/>
    <col min="3" max="4" width="6.625" style="23" customWidth="1"/>
    <col min="5" max="5" width="25.75" style="49" customWidth="1"/>
    <col min="6" max="7" width="5.625" style="23" customWidth="1"/>
    <col min="8" max="8" width="9" style="24"/>
    <col min="9" max="9" width="5.5" style="24" customWidth="1"/>
    <col min="10" max="10" width="1.75" style="23" customWidth="1"/>
    <col min="11" max="11" width="4.625" style="73" customWidth="1"/>
    <col min="12" max="13" width="4.625" style="25" customWidth="1"/>
    <col min="14" max="14" width="6.625" style="25" customWidth="1"/>
    <col min="15" max="15" width="8.625" style="25" customWidth="1"/>
    <col min="16" max="18" width="6.625" style="25" customWidth="1"/>
    <col min="19" max="19" width="6.625" style="23" customWidth="1"/>
    <col min="20" max="16384" width="9" style="23"/>
  </cols>
  <sheetData>
    <row r="1" spans="2:18" ht="15" thickBot="1"/>
    <row r="2" spans="2:18" ht="14.25" customHeight="1">
      <c r="B2" s="37" t="s">
        <v>89</v>
      </c>
      <c r="C2" s="96" t="s">
        <v>90</v>
      </c>
      <c r="D2" s="96"/>
      <c r="E2" s="50" t="s">
        <v>91</v>
      </c>
      <c r="F2" s="101" t="str">
        <f>IF(K2&lt;R2,O6,IF(K3&lt;R3,O6,O7))</f>
        <v>暫定総合</v>
      </c>
      <c r="G2" s="102"/>
      <c r="H2" s="97">
        <f>IF(ROUND((L3-M3)/((M2-M3)/5)+0.5,0)&lt;=0,0,ROUND((L3-M3)/((M2-M3)/5)+0.5,0))</f>
        <v>0</v>
      </c>
      <c r="K2" s="73">
        <f>データ入力表!$L$82</f>
        <v>0</v>
      </c>
      <c r="M2" s="25">
        <f>M8+M19+M37+M58+M70+M86+M96+M107+M49</f>
        <v>728</v>
      </c>
      <c r="Q2" s="77" t="s">
        <v>181</v>
      </c>
      <c r="R2" s="25">
        <v>78</v>
      </c>
    </row>
    <row r="3" spans="2:18" ht="15" thickBot="1">
      <c r="B3" s="35">
        <f>データ入力表!$E$2</f>
        <v>2010</v>
      </c>
      <c r="C3" s="110" t="str">
        <f>データ入力表!$E$3</f>
        <v>5001-2000</v>
      </c>
      <c r="D3" s="110"/>
      <c r="E3" s="51" t="str">
        <f>データ入力表!$E$4</f>
        <v>浜松　佐鳴子</v>
      </c>
      <c r="F3" s="103" t="s">
        <v>103</v>
      </c>
      <c r="G3" s="104"/>
      <c r="H3" s="98"/>
      <c r="K3" s="73">
        <f>データ入力表!$M$82</f>
        <v>0</v>
      </c>
      <c r="L3" s="25">
        <f>L17+L35+L46+L56+L68+L84+L94+L105+L117</f>
        <v>0</v>
      </c>
      <c r="M3" s="25">
        <v>132</v>
      </c>
      <c r="N3" s="25">
        <f>M17+M35+M46+M56+M68+M84+M105+M117</f>
        <v>90</v>
      </c>
      <c r="O3" s="25" t="s">
        <v>116</v>
      </c>
      <c r="P3" s="25">
        <v>99</v>
      </c>
      <c r="Q3" s="77" t="s">
        <v>182</v>
      </c>
      <c r="R3" s="25">
        <v>23</v>
      </c>
    </row>
    <row r="4" spans="2:18">
      <c r="O4" s="25" t="s">
        <v>117</v>
      </c>
      <c r="P4" s="25">
        <v>111</v>
      </c>
    </row>
    <row r="5" spans="2:18">
      <c r="B5" s="26" t="s">
        <v>158</v>
      </c>
      <c r="C5" s="106" t="s">
        <v>114</v>
      </c>
      <c r="D5" s="106" t="s">
        <v>115</v>
      </c>
      <c r="E5" s="108" t="s">
        <v>113</v>
      </c>
      <c r="F5" s="105" t="s">
        <v>8</v>
      </c>
      <c r="G5" s="105" t="s">
        <v>19</v>
      </c>
      <c r="H5" s="100" t="s">
        <v>92</v>
      </c>
      <c r="I5" s="100" t="s">
        <v>93</v>
      </c>
    </row>
    <row r="6" spans="2:18">
      <c r="B6" s="35" t="s">
        <v>159</v>
      </c>
      <c r="C6" s="107"/>
      <c r="D6" s="107"/>
      <c r="E6" s="109"/>
      <c r="F6" s="105"/>
      <c r="G6" s="105"/>
      <c r="H6" s="100"/>
      <c r="I6" s="100"/>
      <c r="O6" s="25" t="s">
        <v>184</v>
      </c>
    </row>
    <row r="7" spans="2:18">
      <c r="C7" s="27"/>
      <c r="D7" s="27"/>
      <c r="E7" s="28"/>
      <c r="F7" s="27"/>
      <c r="G7" s="27"/>
      <c r="O7" s="25" t="s">
        <v>185</v>
      </c>
    </row>
    <row r="8" spans="2:18">
      <c r="B8" s="26" t="s">
        <v>104</v>
      </c>
      <c r="C8" s="36">
        <v>1</v>
      </c>
      <c r="D8" s="29" t="s">
        <v>59</v>
      </c>
      <c r="E8" s="33" t="s">
        <v>63</v>
      </c>
      <c r="F8" s="36">
        <v>1</v>
      </c>
      <c r="G8" s="36" t="s">
        <v>36</v>
      </c>
      <c r="H8" s="30">
        <f>データ入力表!I8</f>
        <v>2010</v>
      </c>
      <c r="I8" s="30" t="str">
        <f>IF(データ入力表!J8=0,"",データ入力表!J8)</f>
        <v/>
      </c>
      <c r="K8" s="73" t="str">
        <f>IF(I8=データ入力表!$J$86,4*F8,IF(I8=データ入力表!$J$85,3*F8,IF(I8=データ入力表!$J$84,2*F8,IF(I8=データ入力表!$J$83,1*F8," "))))</f>
        <v xml:space="preserve"> </v>
      </c>
      <c r="M8" s="25">
        <v>52</v>
      </c>
    </row>
    <row r="9" spans="2:18">
      <c r="B9" s="31" t="s">
        <v>103</v>
      </c>
      <c r="C9" s="29">
        <v>1</v>
      </c>
      <c r="D9" s="29" t="s">
        <v>59</v>
      </c>
      <c r="E9" s="52" t="s">
        <v>32</v>
      </c>
      <c r="F9" s="32">
        <v>1</v>
      </c>
      <c r="G9" s="29"/>
      <c r="H9" s="30">
        <f>データ入力表!I17</f>
        <v>2010</v>
      </c>
      <c r="I9" s="30" t="str">
        <f>IF(データ入力表!J17=0,"",データ入力表!J17)</f>
        <v/>
      </c>
      <c r="K9" s="73" t="str">
        <f>IF(I9=データ入力表!$J$86,4*F9,IF(I9=データ入力表!$J$85,3*F9,IF(I9=データ入力表!$J$84,2*F9,IF(I9=データ入力表!$J$83,1*F9," "))))</f>
        <v xml:space="preserve"> </v>
      </c>
    </row>
    <row r="10" spans="2:18" ht="14.25" customHeight="1">
      <c r="B10" s="99">
        <f>ROUND((L17-M17)/((M8-M17)/5)+0.5,0)</f>
        <v>0</v>
      </c>
      <c r="C10" s="4">
        <f>データ入力表!C26</f>
        <v>1</v>
      </c>
      <c r="D10" s="4" t="str">
        <f>データ入力表!D26</f>
        <v>後</v>
      </c>
      <c r="E10" s="56" t="str">
        <f>データ入力表!F26</f>
        <v>PC技術作文活用法</v>
      </c>
      <c r="F10" s="32">
        <f>データ入力表!G26</f>
        <v>1</v>
      </c>
      <c r="G10" s="29"/>
      <c r="H10" s="30">
        <f>データ入力表!I26</f>
        <v>2010</v>
      </c>
      <c r="I10" s="30" t="str">
        <f>IF(データ入力表!J26=0,"",データ入力表!J26)</f>
        <v/>
      </c>
      <c r="K10" s="73" t="str">
        <f>IF(I10=データ入力表!$J$86,4*F10,IF(I10=データ入力表!$J$85,3*F10,IF(I10=データ入力表!$J$84,2*F10,IF(I10=データ入力表!$J$83,1*F10," "))))</f>
        <v xml:space="preserve"> </v>
      </c>
    </row>
    <row r="11" spans="2:18" ht="14.25" customHeight="1">
      <c r="B11" s="99"/>
      <c r="C11" s="4">
        <f>データ入力表!C29</f>
        <v>1</v>
      </c>
      <c r="D11" s="4" t="str">
        <f>データ入力表!D29</f>
        <v>後</v>
      </c>
      <c r="E11" s="56" t="str">
        <f>データ入力表!F29</f>
        <v>PC数学活用法</v>
      </c>
      <c r="F11" s="32">
        <f>データ入力表!G29</f>
        <v>1</v>
      </c>
      <c r="G11" s="29"/>
      <c r="H11" s="30">
        <f>データ入力表!I29</f>
        <v>2010</v>
      </c>
      <c r="I11" s="30" t="str">
        <f>IF(データ入力表!J29=0,"",データ入力表!J29)</f>
        <v/>
      </c>
      <c r="K11" s="73" t="str">
        <f>IF(I11=データ入力表!$J$86,4*F11,IF(I11=データ入力表!$J$85,3*F11,IF(I11=データ入力表!$J$84,2*F11,IF(I11=データ入力表!$J$83,1*F11," "))))</f>
        <v xml:space="preserve"> </v>
      </c>
    </row>
    <row r="12" spans="2:18" ht="14.25" customHeight="1">
      <c r="B12" s="70"/>
      <c r="C12" s="4">
        <f>データ入力表!C41</f>
        <v>2</v>
      </c>
      <c r="D12" s="4" t="str">
        <f>データ入力表!D41</f>
        <v>前</v>
      </c>
      <c r="E12" s="58" t="str">
        <f>データ入力表!F41</f>
        <v>コミュニケーション技法</v>
      </c>
      <c r="F12" s="32">
        <f>データ入力表!G41</f>
        <v>1</v>
      </c>
      <c r="G12" s="29"/>
      <c r="H12" s="30">
        <f>データ入力表!I41</f>
        <v>2011</v>
      </c>
      <c r="I12" s="30" t="str">
        <f>IF(データ入力表!J41=0,"",データ入力表!J41)</f>
        <v/>
      </c>
      <c r="K12" s="73" t="str">
        <f>IF(I12=データ入力表!$J$86,4*F12,IF(I12=データ入力表!$J$85,3*F12,IF(I12=データ入力表!$J$84,2*F12,IF(I12=データ入力表!$J$83,1*F12," "))))</f>
        <v xml:space="preserve"> </v>
      </c>
    </row>
    <row r="13" spans="2:18" ht="14.25" customHeight="1">
      <c r="B13" s="70"/>
      <c r="C13" s="4">
        <f>データ入力表!C47</f>
        <v>2</v>
      </c>
      <c r="D13" s="4" t="str">
        <f>データ入力表!D47</f>
        <v>後</v>
      </c>
      <c r="E13" s="58" t="str">
        <f>データ入力表!F47</f>
        <v>化学工学実験法</v>
      </c>
      <c r="F13" s="32">
        <f>データ入力表!G47</f>
        <v>2</v>
      </c>
      <c r="G13" s="29"/>
      <c r="H13" s="30">
        <f>データ入力表!I47</f>
        <v>2011</v>
      </c>
      <c r="I13" s="30" t="str">
        <f>IF(データ入力表!J47=0,"",データ入力表!J47)</f>
        <v/>
      </c>
      <c r="K13" s="73" t="str">
        <f>IF(I13=データ入力表!$J$86,4*F13,IF(I13=データ入力表!$J$85,3*F13,IF(I13=データ入力表!$J$84,2*F13,IF(I13=データ入力表!$J$83,1*F13," "))))</f>
        <v xml:space="preserve"> </v>
      </c>
    </row>
    <row r="14" spans="2:18" ht="14.25" customHeight="1">
      <c r="B14" s="70"/>
      <c r="C14" s="29">
        <v>3</v>
      </c>
      <c r="D14" s="29" t="s">
        <v>60</v>
      </c>
      <c r="E14" s="53" t="s">
        <v>56</v>
      </c>
      <c r="F14" s="32">
        <v>1</v>
      </c>
      <c r="G14" s="29"/>
      <c r="H14" s="30">
        <f>データ入力表!I66</f>
        <v>2012</v>
      </c>
      <c r="I14" s="30" t="str">
        <f>IF(データ入力表!J66=0,"",データ入力表!J66)</f>
        <v/>
      </c>
      <c r="K14" s="73" t="str">
        <f>IF(I14=データ入力表!$J$86,4*F14,IF(I14=データ入力表!$J$85,3*F14,IF(I14=データ入力表!$J$84,2*F14,IF(I14=データ入力表!$J$83,1*F14," "))))</f>
        <v xml:space="preserve"> </v>
      </c>
    </row>
    <row r="15" spans="2:18" ht="14.25" customHeight="1">
      <c r="B15" s="70"/>
      <c r="C15" s="29">
        <v>4</v>
      </c>
      <c r="D15" s="29" t="s">
        <v>59</v>
      </c>
      <c r="E15" s="54" t="s">
        <v>55</v>
      </c>
      <c r="F15" s="32">
        <v>1</v>
      </c>
      <c r="G15" s="29" t="s">
        <v>36</v>
      </c>
      <c r="H15" s="30">
        <f>データ入力表!I74</f>
        <v>2013</v>
      </c>
      <c r="I15" s="30" t="str">
        <f>IF(データ入力表!J74=0,"",データ入力表!J74)</f>
        <v/>
      </c>
      <c r="K15" s="73" t="str">
        <f>IF(I15=データ入力表!$J$86,4*F15,IF(I15=データ入力表!$J$85,3*F15,IF(I15=データ入力表!$J$84,2*F15,IF(I15=データ入力表!$J$83,1*F15," "))))</f>
        <v xml:space="preserve"> </v>
      </c>
    </row>
    <row r="16" spans="2:18">
      <c r="B16" s="31"/>
      <c r="C16" s="29">
        <v>4</v>
      </c>
      <c r="D16" s="29" t="s">
        <v>60</v>
      </c>
      <c r="E16" s="54" t="s">
        <v>0</v>
      </c>
      <c r="F16" s="32">
        <v>1</v>
      </c>
      <c r="G16" s="29" t="s">
        <v>36</v>
      </c>
      <c r="H16" s="30">
        <f>データ入力表!I79</f>
        <v>2013</v>
      </c>
      <c r="I16" s="30" t="str">
        <f>IF(データ入力表!J79=0,"",データ入力表!J79)</f>
        <v/>
      </c>
      <c r="K16" s="73" t="str">
        <f>IF(I16=データ入力表!$J$86,4*F16,IF(I16=データ入力表!$J$85,3*F16,IF(I16=データ入力表!$J$84,2*F16,IF(I16=データ入力表!$J$83,1*F16," "))))</f>
        <v xml:space="preserve"> </v>
      </c>
    </row>
    <row r="17" spans="2:13">
      <c r="B17" s="35"/>
      <c r="C17" s="29">
        <v>4</v>
      </c>
      <c r="D17" s="29" t="s">
        <v>61</v>
      </c>
      <c r="E17" s="54" t="s">
        <v>45</v>
      </c>
      <c r="F17" s="32">
        <v>3</v>
      </c>
      <c r="G17" s="29" t="s">
        <v>36</v>
      </c>
      <c r="H17" s="30">
        <f>データ入力表!I80</f>
        <v>2013</v>
      </c>
      <c r="I17" s="30" t="str">
        <f>IF(データ入力表!J80=0,"",データ入力表!J80)</f>
        <v/>
      </c>
      <c r="K17" s="73" t="str">
        <f>IF(I17="合格",4*F17," ")</f>
        <v xml:space="preserve"> </v>
      </c>
      <c r="L17" s="25">
        <f>SUM(K8:K17)</f>
        <v>0</v>
      </c>
      <c r="M17" s="25">
        <v>3</v>
      </c>
    </row>
    <row r="18" spans="2:13">
      <c r="K18" s="73" t="str">
        <f>IF(I18=データ入力表!$J$86,4*F18,IF(I18=データ入力表!$J$85,3*F18,IF(I18=データ入力表!$J$84,2*F18,IF(I18=データ入力表!$J$83,1*F18," "))))</f>
        <v xml:space="preserve"> </v>
      </c>
    </row>
    <row r="19" spans="2:13">
      <c r="B19" s="26" t="s">
        <v>105</v>
      </c>
      <c r="C19" s="29">
        <v>1</v>
      </c>
      <c r="D19" s="29" t="s">
        <v>59</v>
      </c>
      <c r="E19" s="55" t="s">
        <v>21</v>
      </c>
      <c r="F19" s="32">
        <v>2</v>
      </c>
      <c r="G19" s="29" t="s">
        <v>36</v>
      </c>
      <c r="H19" s="30">
        <f>データ入力表!I10</f>
        <v>2010</v>
      </c>
      <c r="I19" s="30" t="str">
        <f>IF(データ入力表!J10=0,"",データ入力表!J10)</f>
        <v/>
      </c>
      <c r="K19" s="73" t="str">
        <f>IF(I19=データ入力表!$J$86,4*F19,IF(I19=データ入力表!$J$85,3*F19,IF(I19=データ入力表!$J$84,2*F19,IF(I19=データ入力表!$J$83,1*F19," "))))</f>
        <v xml:space="preserve"> </v>
      </c>
      <c r="M19" s="25">
        <v>144</v>
      </c>
    </row>
    <row r="20" spans="2:13">
      <c r="B20" s="31" t="s">
        <v>103</v>
      </c>
      <c r="C20" s="29">
        <v>1</v>
      </c>
      <c r="D20" s="29" t="s">
        <v>59</v>
      </c>
      <c r="E20" s="55" t="s">
        <v>22</v>
      </c>
      <c r="F20" s="32">
        <v>3</v>
      </c>
      <c r="G20" s="29" t="s">
        <v>36</v>
      </c>
      <c r="H20" s="30">
        <f>データ入力表!I11</f>
        <v>2010</v>
      </c>
      <c r="I20" s="30" t="str">
        <f>IF(データ入力表!J11=0,"",データ入力表!J11)</f>
        <v/>
      </c>
      <c r="K20" s="73" t="str">
        <f>IF(I20=データ入力表!$J$86,4*F20,IF(I20=データ入力表!$J$85,3*F20,IF(I20=データ入力表!$J$84,2*F20,IF(I20=データ入力表!$J$83,1*F20," "))))</f>
        <v xml:space="preserve"> </v>
      </c>
    </row>
    <row r="21" spans="2:13">
      <c r="B21" s="99">
        <f>IF(ROUND((L35-M35)/((M19-M35)/5)+0.5,0)&lt;=0,0,ROUND((L35-M35)/((M19-M35)/5)+0.5,0))</f>
        <v>0</v>
      </c>
      <c r="C21" s="29">
        <v>1</v>
      </c>
      <c r="D21" s="29" t="s">
        <v>59</v>
      </c>
      <c r="E21" s="55" t="s">
        <v>23</v>
      </c>
      <c r="F21" s="32">
        <v>2</v>
      </c>
      <c r="G21" s="29" t="s">
        <v>36</v>
      </c>
      <c r="H21" s="30">
        <f>データ入力表!I12</f>
        <v>2010</v>
      </c>
      <c r="I21" s="30" t="str">
        <f>IF(データ入力表!J12=0,"",データ入力表!J12)</f>
        <v/>
      </c>
      <c r="K21" s="73" t="str">
        <f>IF(I21=データ入力表!$J$86,4*F21,IF(I21=データ入力表!$J$85,3*F21,IF(I21=データ入力表!$J$84,2*F21,IF(I21=データ入力表!$J$83,1*F21," "))))</f>
        <v xml:space="preserve"> </v>
      </c>
    </row>
    <row r="22" spans="2:13">
      <c r="B22" s="99"/>
      <c r="C22" s="29">
        <v>1</v>
      </c>
      <c r="D22" s="29" t="s">
        <v>59</v>
      </c>
      <c r="E22" s="55" t="s">
        <v>54</v>
      </c>
      <c r="F22" s="32">
        <v>2</v>
      </c>
      <c r="G22" s="29" t="s">
        <v>36</v>
      </c>
      <c r="H22" s="30">
        <f>データ入力表!I13</f>
        <v>2010</v>
      </c>
      <c r="I22" s="30" t="str">
        <f>IF(データ入力表!J13=0,"",データ入力表!J13)</f>
        <v/>
      </c>
      <c r="K22" s="73" t="str">
        <f>IF(I22=データ入力表!$J$86,4*F22,IF(I22=データ入力表!$J$85,3*F22,IF(I22=データ入力表!$J$84,2*F22,IF(I22=データ入力表!$J$83,1*F22," "))))</f>
        <v xml:space="preserve"> </v>
      </c>
    </row>
    <row r="23" spans="2:13">
      <c r="B23" s="31"/>
      <c r="C23" s="29">
        <v>1</v>
      </c>
      <c r="D23" s="29" t="s">
        <v>59</v>
      </c>
      <c r="E23" s="56" t="s">
        <v>30</v>
      </c>
      <c r="F23" s="32">
        <v>2</v>
      </c>
      <c r="G23" s="29" t="s">
        <v>36</v>
      </c>
      <c r="H23" s="30">
        <f>データ入力表!I14</f>
        <v>2010</v>
      </c>
      <c r="I23" s="30" t="str">
        <f>IF(データ入力表!J14=0,"",データ入力表!J14)</f>
        <v/>
      </c>
      <c r="K23" s="73" t="str">
        <f>IF(I23=データ入力表!$J$86,4*F23,IF(I23=データ入力表!$J$85,3*F23,IF(I23=データ入力表!$J$84,2*F23,IF(I23=データ入力表!$J$83,1*F23," "))))</f>
        <v xml:space="preserve"> </v>
      </c>
    </row>
    <row r="24" spans="2:13">
      <c r="B24" s="31"/>
      <c r="C24" s="29">
        <v>1</v>
      </c>
      <c r="D24" s="29" t="s">
        <v>60</v>
      </c>
      <c r="E24" s="55" t="s">
        <v>24</v>
      </c>
      <c r="F24" s="32">
        <v>3</v>
      </c>
      <c r="G24" s="29" t="s">
        <v>36</v>
      </c>
      <c r="H24" s="30">
        <f>データ入力表!I18</f>
        <v>2010</v>
      </c>
      <c r="I24" s="30" t="str">
        <f>IF(データ入力表!J18=0,"",データ入力表!J18)</f>
        <v/>
      </c>
      <c r="K24" s="73" t="str">
        <f>IF(I24=データ入力表!$J$86,4*F24,IF(I24=データ入力表!$J$85,3*F24,IF(I24=データ入力表!$J$84,2*F24,IF(I24=データ入力表!$J$83,1*F24," "))))</f>
        <v xml:space="preserve"> </v>
      </c>
    </row>
    <row r="25" spans="2:13">
      <c r="B25" s="31"/>
      <c r="C25" s="29">
        <v>1</v>
      </c>
      <c r="D25" s="29" t="s">
        <v>60</v>
      </c>
      <c r="E25" s="55" t="s">
        <v>25</v>
      </c>
      <c r="F25" s="32">
        <v>2</v>
      </c>
      <c r="G25" s="29" t="s">
        <v>36</v>
      </c>
      <c r="H25" s="30">
        <f>データ入力表!I19</f>
        <v>2010</v>
      </c>
      <c r="I25" s="30" t="str">
        <f>IF(データ入力表!J19=0,"",データ入力表!J19)</f>
        <v/>
      </c>
      <c r="K25" s="73" t="str">
        <f>IF(I25=データ入力表!$J$86,4*F25,IF(I25=データ入力表!$J$85,3*F25,IF(I25=データ入力表!$J$84,2*F25,IF(I25=データ入力表!$J$83,1*F25," "))))</f>
        <v xml:space="preserve"> </v>
      </c>
    </row>
    <row r="26" spans="2:13">
      <c r="B26" s="31"/>
      <c r="C26" s="29">
        <v>1</v>
      </c>
      <c r="D26" s="29" t="s">
        <v>60</v>
      </c>
      <c r="E26" s="55" t="s">
        <v>26</v>
      </c>
      <c r="F26" s="32">
        <v>2</v>
      </c>
      <c r="G26" s="29" t="s">
        <v>36</v>
      </c>
      <c r="H26" s="30">
        <f>データ入力表!I20</f>
        <v>2010</v>
      </c>
      <c r="I26" s="30" t="str">
        <f>IF(データ入力表!J20=0,"",データ入力表!J20)</f>
        <v/>
      </c>
      <c r="K26" s="73" t="str">
        <f>IF(I26=データ入力表!$J$86,4*F26,IF(I26=データ入力表!$J$85,3*F26,IF(I26=データ入力表!$J$84,2*F26,IF(I26=データ入力表!$J$83,1*F26," "))))</f>
        <v xml:space="preserve"> </v>
      </c>
    </row>
    <row r="27" spans="2:13">
      <c r="B27" s="31"/>
      <c r="C27" s="29">
        <v>1</v>
      </c>
      <c r="D27" s="29" t="s">
        <v>60</v>
      </c>
      <c r="E27" s="55" t="s">
        <v>53</v>
      </c>
      <c r="F27" s="32">
        <v>2</v>
      </c>
      <c r="G27" s="29" t="s">
        <v>36</v>
      </c>
      <c r="H27" s="30">
        <f>データ入力表!I21</f>
        <v>2010</v>
      </c>
      <c r="I27" s="30" t="str">
        <f>IF(データ入力表!J21=0,"",データ入力表!J21)</f>
        <v/>
      </c>
      <c r="K27" s="73" t="str">
        <f>IF(I27=データ入力表!$J$86,4*F27,IF(I27=データ入力表!$J$85,3*F27,IF(I27=データ入力表!$J$84,2*F27,IF(I27=データ入力表!$J$83,1*F27," "))))</f>
        <v xml:space="preserve"> </v>
      </c>
    </row>
    <row r="28" spans="2:13">
      <c r="B28" s="31"/>
      <c r="C28" s="29">
        <v>1</v>
      </c>
      <c r="D28" s="29" t="s">
        <v>60</v>
      </c>
      <c r="E28" s="55" t="s">
        <v>27</v>
      </c>
      <c r="F28" s="32">
        <v>2</v>
      </c>
      <c r="G28" s="29" t="s">
        <v>36</v>
      </c>
      <c r="H28" s="30">
        <f>データ入力表!I22</f>
        <v>2010</v>
      </c>
      <c r="I28" s="30" t="str">
        <f>IF(データ入力表!J22=0,"",データ入力表!J22)</f>
        <v/>
      </c>
      <c r="K28" s="73" t="str">
        <f>IF(I28=データ入力表!$J$86,4*F28,IF(I28=データ入力表!$J$85,3*F28,IF(I28=データ入力表!$J$84,2*F28,IF(I28=データ入力表!$J$83,1*F28," "))))</f>
        <v xml:space="preserve"> </v>
      </c>
    </row>
    <row r="29" spans="2:13">
      <c r="B29" s="31"/>
      <c r="C29" s="29">
        <v>1</v>
      </c>
      <c r="D29" s="29" t="s">
        <v>60</v>
      </c>
      <c r="E29" s="56" t="s">
        <v>33</v>
      </c>
      <c r="F29" s="32">
        <v>2</v>
      </c>
      <c r="G29" s="29" t="s">
        <v>36</v>
      </c>
      <c r="H29" s="30">
        <f>データ入力表!I23</f>
        <v>2010</v>
      </c>
      <c r="I29" s="30" t="str">
        <f>IF(データ入力表!J23=0,"",データ入力表!J23)</f>
        <v/>
      </c>
      <c r="K29" s="73" t="str">
        <f>IF(I29=データ入力表!$J$86,4*F29,IF(I29=データ入力表!$J$85,3*F29,IF(I29=データ入力表!$J$84,2*F29,IF(I29=データ入力表!$J$83,1*F29," "))))</f>
        <v xml:space="preserve"> </v>
      </c>
    </row>
    <row r="30" spans="2:13">
      <c r="B30" s="31"/>
      <c r="C30" s="29">
        <v>1</v>
      </c>
      <c r="D30" s="29" t="s">
        <v>60</v>
      </c>
      <c r="E30" s="56" t="s">
        <v>35</v>
      </c>
      <c r="F30" s="32">
        <v>2</v>
      </c>
      <c r="G30" s="29" t="s">
        <v>36</v>
      </c>
      <c r="H30" s="30">
        <f>データ入力表!I25</f>
        <v>2010</v>
      </c>
      <c r="I30" s="30" t="str">
        <f>IF(データ入力表!J25=0,"",データ入力表!J25)</f>
        <v/>
      </c>
      <c r="K30" s="73" t="str">
        <f>IF(I30=データ入力表!$J$86,4*F30,IF(I30=データ入力表!$J$85,3*F30,IF(I30=データ入力表!$J$84,2*F30,IF(I30=データ入力表!$J$83,1*F30," "))))</f>
        <v xml:space="preserve"> </v>
      </c>
    </row>
    <row r="31" spans="2:13">
      <c r="B31" s="31"/>
      <c r="C31" s="29">
        <v>2</v>
      </c>
      <c r="D31" s="29" t="s">
        <v>59</v>
      </c>
      <c r="E31" s="57" t="s">
        <v>28</v>
      </c>
      <c r="F31" s="32">
        <v>2</v>
      </c>
      <c r="G31" s="29" t="s">
        <v>36</v>
      </c>
      <c r="H31" s="30">
        <f>データ入力表!I30</f>
        <v>2011</v>
      </c>
      <c r="I31" s="30" t="str">
        <f>IF(データ入力表!J30=0,"",データ入力表!J30)</f>
        <v/>
      </c>
      <c r="K31" s="73" t="str">
        <f>IF(I31=データ入力表!$J$86,4*F31,IF(I31=データ入力表!$J$85,3*F31,IF(I31=データ入力表!$J$84,2*F31,IF(I31=データ入力表!$J$83,1*F31," "))))</f>
        <v xml:space="preserve"> </v>
      </c>
    </row>
    <row r="32" spans="2:13">
      <c r="B32" s="31"/>
      <c r="C32" s="29">
        <v>2</v>
      </c>
      <c r="D32" s="29" t="s">
        <v>59</v>
      </c>
      <c r="E32" s="58" t="s">
        <v>52</v>
      </c>
      <c r="F32" s="32">
        <v>2</v>
      </c>
      <c r="G32" s="29" t="s">
        <v>36</v>
      </c>
      <c r="H32" s="30">
        <f>データ入力表!I33</f>
        <v>2011</v>
      </c>
      <c r="I32" s="30" t="str">
        <f>IF(データ入力表!J33=0,"",データ入力表!J33)</f>
        <v/>
      </c>
      <c r="K32" s="73" t="str">
        <f>IF(I32=データ入力表!$J$86,4*F32,IF(I32=データ入力表!$J$85,3*F32,IF(I32=データ入力表!$J$84,2*F32,IF(I32=データ入力表!$J$83,1*F32," "))))</f>
        <v xml:space="preserve"> </v>
      </c>
    </row>
    <row r="33" spans="2:13">
      <c r="B33" s="31"/>
      <c r="C33" s="29">
        <v>2</v>
      </c>
      <c r="D33" s="29" t="s">
        <v>59</v>
      </c>
      <c r="E33" s="58" t="s">
        <v>39</v>
      </c>
      <c r="F33" s="32">
        <v>2</v>
      </c>
      <c r="G33" s="29"/>
      <c r="H33" s="30">
        <f>データ入力表!I39</f>
        <v>2011</v>
      </c>
      <c r="I33" s="30" t="str">
        <f>IF(データ入力表!J39=0,"",データ入力表!J39)</f>
        <v/>
      </c>
      <c r="K33" s="73" t="str">
        <f>IF(I33=データ入力表!$J$86,4*F33,IF(I33=データ入力表!$J$85,3*F33,IF(I33=データ入力表!$J$84,2*F33,IF(I33=データ入力表!$J$83,1*F33," "))))</f>
        <v xml:space="preserve"> </v>
      </c>
    </row>
    <row r="34" spans="2:13">
      <c r="B34" s="31"/>
      <c r="C34" s="29">
        <v>2</v>
      </c>
      <c r="D34" s="29" t="s">
        <v>60</v>
      </c>
      <c r="E34" s="58" t="s">
        <v>46</v>
      </c>
      <c r="F34" s="32">
        <v>2</v>
      </c>
      <c r="G34" s="29"/>
      <c r="H34" s="30">
        <f>データ入力表!I45</f>
        <v>2011</v>
      </c>
      <c r="I34" s="30" t="str">
        <f>IF(データ入力表!J45=0,"",データ入力表!J45)</f>
        <v/>
      </c>
      <c r="K34" s="73" t="str">
        <f>IF(I34=データ入力表!$J$86,4*F34,IF(I34=データ入力表!$J$85,3*F34,IF(I34=データ入力表!$J$84,2*F34,IF(I34=データ入力表!$J$83,1*F34," "))))</f>
        <v xml:space="preserve"> </v>
      </c>
    </row>
    <row r="35" spans="2:13">
      <c r="B35" s="35"/>
      <c r="C35" s="29">
        <v>3</v>
      </c>
      <c r="D35" s="29" t="s">
        <v>59</v>
      </c>
      <c r="E35" s="53" t="s">
        <v>40</v>
      </c>
      <c r="F35" s="32">
        <v>2</v>
      </c>
      <c r="G35" s="29" t="s">
        <v>36</v>
      </c>
      <c r="H35" s="30">
        <f>データ入力表!I53</f>
        <v>2012</v>
      </c>
      <c r="I35" s="30" t="str">
        <f>IF(データ入力表!J53=0,"",データ入力表!J53)</f>
        <v/>
      </c>
      <c r="K35" s="73" t="str">
        <f>IF(I35=データ入力表!$J$86,4*F35,IF(I35=データ入力表!$J$85,3*F35,IF(I35=データ入力表!$J$84,2*F35,IF(I35=データ入力表!$J$83,1*F35," "))))</f>
        <v xml:space="preserve"> </v>
      </c>
      <c r="L35" s="25">
        <f>SUM(K19:K35)</f>
        <v>0</v>
      </c>
      <c r="M35" s="25">
        <v>32</v>
      </c>
    </row>
    <row r="36" spans="2:13">
      <c r="K36" s="73" t="str">
        <f>IF(I36=データ入力表!$J$86,4*F36,IF(I36=データ入力表!$J$85,3*F36,IF(I36=データ入力表!$J$84,2*F36,IF(I36=データ入力表!$J$83,1*F36," "))))</f>
        <v xml:space="preserve"> </v>
      </c>
    </row>
    <row r="37" spans="2:13">
      <c r="B37" s="26" t="s">
        <v>106</v>
      </c>
      <c r="C37" s="29">
        <v>1</v>
      </c>
      <c r="D37" s="29" t="s">
        <v>59</v>
      </c>
      <c r="E37" s="56" t="s">
        <v>31</v>
      </c>
      <c r="F37" s="32">
        <v>2</v>
      </c>
      <c r="G37" s="29" t="s">
        <v>36</v>
      </c>
      <c r="H37" s="30">
        <f>データ入力表!I15</f>
        <v>2010</v>
      </c>
      <c r="I37" s="30" t="str">
        <f>IF(データ入力表!J15=0,"",データ入力表!J15)</f>
        <v/>
      </c>
      <c r="K37" s="73" t="str">
        <f>IF(I37=データ入力表!$J$86,4*F37,IF(I37=データ入力表!$J$85,3*F37,IF(I37=データ入力表!$J$84,2*F37,IF(I37=データ入力表!$J$83,1*F37," "))))</f>
        <v xml:space="preserve"> </v>
      </c>
      <c r="M37" s="25">
        <v>88</v>
      </c>
    </row>
    <row r="38" spans="2:13">
      <c r="B38" s="31" t="s">
        <v>103</v>
      </c>
      <c r="C38" s="29">
        <v>1</v>
      </c>
      <c r="D38" s="29" t="s">
        <v>60</v>
      </c>
      <c r="E38" s="59" t="str">
        <f>データ入力表!$F$28</f>
        <v>データ処理およびシミュレーション</v>
      </c>
      <c r="F38" s="32">
        <v>1</v>
      </c>
      <c r="G38" s="29"/>
      <c r="H38" s="30">
        <f>データ入力表!I28</f>
        <v>2010</v>
      </c>
      <c r="I38" s="30" t="str">
        <f>IF(データ入力表!J28=0,"",データ入力表!J28)</f>
        <v/>
      </c>
      <c r="K38" s="73" t="str">
        <f>IF(I38=データ入力表!$J$86,4*F38,IF(I38=データ入力表!$J$85,3*F38,IF(I38=データ入力表!$J$84,2*F38,IF(I38=データ入力表!$J$83,1*F38," "))))</f>
        <v xml:space="preserve"> </v>
      </c>
    </row>
    <row r="39" spans="2:13">
      <c r="B39" s="99">
        <f>ROUND((L46-M46)/((M37-M46)/5)+0.5,0)</f>
        <v>0</v>
      </c>
      <c r="C39" s="29">
        <v>2</v>
      </c>
      <c r="D39" s="29" t="s">
        <v>59</v>
      </c>
      <c r="E39" s="60" t="str">
        <f>データ入力表!$F$34</f>
        <v>無機化学 I</v>
      </c>
      <c r="F39" s="32">
        <v>2</v>
      </c>
      <c r="G39" s="29" t="s">
        <v>36</v>
      </c>
      <c r="H39" s="30">
        <f>データ入力表!I34</f>
        <v>2011</v>
      </c>
      <c r="I39" s="30" t="str">
        <f>IF(データ入力表!J34=0,"",データ入力表!J34)</f>
        <v/>
      </c>
      <c r="K39" s="73" t="str">
        <f>IF(I39=データ入力表!$J$86,4*F39,IF(I39=データ入力表!$J$85,3*F39,IF(I39=データ入力表!$J$84,2*F39,IF(I39=データ入力表!$J$83,1*F39," "))))</f>
        <v xml:space="preserve"> </v>
      </c>
    </row>
    <row r="40" spans="2:13">
      <c r="B40" s="99"/>
      <c r="C40" s="29">
        <v>2</v>
      </c>
      <c r="D40" s="29" t="s">
        <v>59</v>
      </c>
      <c r="E40" s="60" t="str">
        <f>データ入力表!$F$36</f>
        <v>有機化学 I</v>
      </c>
      <c r="F40" s="32">
        <v>2</v>
      </c>
      <c r="G40" s="29" t="s">
        <v>36</v>
      </c>
      <c r="H40" s="30">
        <f>データ入力表!I36</f>
        <v>2011</v>
      </c>
      <c r="I40" s="30" t="str">
        <f>IF(データ入力表!J36=0,"",データ入力表!J36)</f>
        <v/>
      </c>
      <c r="K40" s="73" t="str">
        <f>IF(I40=データ入力表!$J$86,4*F40,IF(I40=データ入力表!$J$85,3*F40,IF(I40=データ入力表!$J$84,2*F40,IF(I40=データ入力表!$J$83,1*F40," "))))</f>
        <v xml:space="preserve"> </v>
      </c>
    </row>
    <row r="41" spans="2:13">
      <c r="B41" s="31"/>
      <c r="C41" s="29">
        <v>2</v>
      </c>
      <c r="D41" s="29" t="s">
        <v>59</v>
      </c>
      <c r="E41" s="58" t="s">
        <v>39</v>
      </c>
      <c r="F41" s="32">
        <v>2</v>
      </c>
      <c r="G41" s="29"/>
      <c r="H41" s="30">
        <f>データ入力表!I39</f>
        <v>2011</v>
      </c>
      <c r="I41" s="30" t="str">
        <f>IF(データ入力表!J39=0,"",データ入力表!J39)</f>
        <v/>
      </c>
      <c r="K41" s="73" t="str">
        <f>IF(I41=データ入力表!$J$86,4*F41,IF(I41=データ入力表!$J$85,3*F41,IF(I41=データ入力表!$J$84,2*F41,IF(I41=データ入力表!$J$83,1*F41," "))))</f>
        <v xml:space="preserve"> </v>
      </c>
    </row>
    <row r="42" spans="2:13">
      <c r="B42" s="31"/>
      <c r="C42" s="29">
        <v>2</v>
      </c>
      <c r="D42" s="29" t="s">
        <v>60</v>
      </c>
      <c r="E42" s="58" t="s">
        <v>4</v>
      </c>
      <c r="F42" s="32">
        <v>2</v>
      </c>
      <c r="G42" s="29" t="s">
        <v>36</v>
      </c>
      <c r="H42" s="30">
        <f>データ入力表!I44</f>
        <v>2011</v>
      </c>
      <c r="I42" s="30" t="str">
        <f>IF(データ入力表!J44=0,"",データ入力表!J44)</f>
        <v/>
      </c>
      <c r="K42" s="73" t="str">
        <f>IF(I42=データ入力表!$J$86,4*F42,IF(I42=データ入力表!$J$85,3*F42,IF(I42=データ入力表!$J$84,2*F42,IF(I42=データ入力表!$J$83,1*F42," "))))</f>
        <v xml:space="preserve"> </v>
      </c>
    </row>
    <row r="43" spans="2:13">
      <c r="B43" s="31"/>
      <c r="C43" s="29">
        <v>2</v>
      </c>
      <c r="D43" s="29" t="s">
        <v>60</v>
      </c>
      <c r="E43" s="58" t="s">
        <v>57</v>
      </c>
      <c r="F43" s="32">
        <v>2</v>
      </c>
      <c r="G43" s="29"/>
      <c r="H43" s="30">
        <f>データ入力表!I48</f>
        <v>2011</v>
      </c>
      <c r="I43" s="30" t="str">
        <f>IF(データ入力表!J48=0,"",データ入力表!J48)</f>
        <v/>
      </c>
      <c r="K43" s="73" t="str">
        <f>IF(I43=データ入力表!$J$86,4*F43,IF(I43=データ入力表!$J$85,3*F43,IF(I43=データ入力表!$J$84,2*F43,IF(I43=データ入力表!$J$83,1*F43," "))))</f>
        <v xml:space="preserve"> </v>
      </c>
    </row>
    <row r="44" spans="2:13">
      <c r="B44" s="31"/>
      <c r="C44" s="29">
        <v>2</v>
      </c>
      <c r="D44" s="29" t="s">
        <v>60</v>
      </c>
      <c r="E44" s="58" t="s">
        <v>13</v>
      </c>
      <c r="F44" s="32">
        <v>2</v>
      </c>
      <c r="G44" s="29"/>
      <c r="H44" s="30">
        <f>データ入力表!I49</f>
        <v>2011</v>
      </c>
      <c r="I44" s="30" t="str">
        <f>IF(データ入力表!J49=0,"",データ入力表!J49)</f>
        <v/>
      </c>
      <c r="K44" s="73" t="str">
        <f>IF(I44=データ入力表!$J$86,4*F44,IF(I44=データ入力表!$J$85,3*F44,IF(I44=データ入力表!$J$84,2*F44,IF(I44=データ入力表!$J$83,1*F44," "))))</f>
        <v xml:space="preserve"> </v>
      </c>
    </row>
    <row r="45" spans="2:13">
      <c r="B45" s="31"/>
      <c r="C45" s="29">
        <v>3</v>
      </c>
      <c r="D45" s="29" t="s">
        <v>62</v>
      </c>
      <c r="E45" s="53" t="s">
        <v>3</v>
      </c>
      <c r="F45" s="32">
        <v>3</v>
      </c>
      <c r="G45" s="29" t="s">
        <v>36</v>
      </c>
      <c r="H45" s="30">
        <f>データ入力表!I57</f>
        <v>2012</v>
      </c>
      <c r="I45" s="30" t="str">
        <f>IF(データ入力表!J57=0,"",データ入力表!J57)</f>
        <v/>
      </c>
      <c r="K45" s="73" t="str">
        <f>IF(I45=データ入力表!$J$86,4*F45,IF(I45=データ入力表!$J$85,3*F45,IF(I45=データ入力表!$J$84,2*F45,IF(I45=データ入力表!$J$83,1*F45," "))))</f>
        <v xml:space="preserve"> </v>
      </c>
    </row>
    <row r="46" spans="2:13">
      <c r="B46" s="31"/>
      <c r="C46" s="29">
        <v>3</v>
      </c>
      <c r="D46" s="29" t="s">
        <v>59</v>
      </c>
      <c r="E46" s="53" t="s">
        <v>16</v>
      </c>
      <c r="F46" s="32">
        <v>2</v>
      </c>
      <c r="G46" s="29"/>
      <c r="H46" s="30">
        <f>データ入力表!I58</f>
        <v>2012</v>
      </c>
      <c r="I46" s="30" t="str">
        <f>IF(データ入力表!J58=0,"",データ入力表!J58)</f>
        <v/>
      </c>
      <c r="K46" s="73" t="str">
        <f>IF(I46=データ入力表!$J$86,4*F46,IF(I46=データ入力表!$J$85,3*F46,IF(I46=データ入力表!$J$84,2*F46,IF(I46=データ入力表!$J$83,1*F46," "))))</f>
        <v xml:space="preserve"> </v>
      </c>
      <c r="L46" s="25">
        <f>SUM(K37:K47)</f>
        <v>0</v>
      </c>
      <c r="M46" s="25">
        <v>11</v>
      </c>
    </row>
    <row r="47" spans="2:13">
      <c r="B47" s="35"/>
      <c r="C47" s="29">
        <v>3</v>
      </c>
      <c r="D47" s="29" t="s">
        <v>139</v>
      </c>
      <c r="E47" s="53" t="s">
        <v>140</v>
      </c>
      <c r="F47" s="32">
        <v>2</v>
      </c>
      <c r="G47" s="29"/>
      <c r="H47" s="30">
        <f>データ入力表!I71</f>
        <v>2012</v>
      </c>
      <c r="I47" s="30" t="str">
        <f>IF(データ入力表!J71=0,"",データ入力表!J71)</f>
        <v/>
      </c>
      <c r="K47" s="73" t="str">
        <f>IF(I47=データ入力表!$J$86,4*F47,IF(I47=データ入力表!$J$85,3*F47,IF(I47=データ入力表!$J$84,2*F47,IF(I47=データ入力表!$J$83,1*F47," "))))</f>
        <v xml:space="preserve"> </v>
      </c>
    </row>
    <row r="48" spans="2:13">
      <c r="K48" s="73" t="str">
        <f>IF(I48=データ入力表!$J$86,4*F48,IF(I48=データ入力表!$J$85,3*F48,IF(I48=データ入力表!$J$84,2*F48,IF(I48=データ入力表!$J$83,1*F48," "))))</f>
        <v xml:space="preserve"> </v>
      </c>
    </row>
    <row r="49" spans="2:13">
      <c r="B49" s="26" t="s">
        <v>107</v>
      </c>
      <c r="C49" s="29">
        <v>1</v>
      </c>
      <c r="D49" s="29" t="s">
        <v>59</v>
      </c>
      <c r="E49" s="56" t="s">
        <v>2</v>
      </c>
      <c r="F49" s="32">
        <v>2</v>
      </c>
      <c r="G49" s="29" t="s">
        <v>36</v>
      </c>
      <c r="H49" s="30">
        <f>データ入力表!I16</f>
        <v>2010</v>
      </c>
      <c r="I49" s="30" t="str">
        <f>IF(データ入力表!J16=0,"",データ入力表!J16)</f>
        <v/>
      </c>
      <c r="K49" s="73" t="str">
        <f>IF(I49=データ入力表!$J$86,4*F49,IF(I49=データ入力表!$J$85,3*F49,IF(I49=データ入力表!$J$84,2*F49,IF(I49=データ入力表!$J$83,1*F49," "))))</f>
        <v xml:space="preserve"> </v>
      </c>
      <c r="M49" s="25">
        <v>64</v>
      </c>
    </row>
    <row r="50" spans="2:13">
      <c r="B50" s="31" t="s">
        <v>103</v>
      </c>
      <c r="C50" s="29">
        <v>2</v>
      </c>
      <c r="D50" s="29" t="s">
        <v>59</v>
      </c>
      <c r="E50" s="60" t="str">
        <f>データ入力表!$F$32</f>
        <v>物理化学 I</v>
      </c>
      <c r="F50" s="32">
        <v>2</v>
      </c>
      <c r="G50" s="29" t="s">
        <v>36</v>
      </c>
      <c r="H50" s="30">
        <f>データ入力表!I32</f>
        <v>2011</v>
      </c>
      <c r="I50" s="30" t="str">
        <f>IF(データ入力表!J32=0,"",データ入力表!J32)</f>
        <v/>
      </c>
      <c r="K50" s="73" t="str">
        <f>IF(I50=データ入力表!$J$86,4*F50,IF(I50=データ入力表!$J$85,3*F50,IF(I50=データ入力表!$J$84,2*F50,IF(I50=データ入力表!$J$83,1*F50," "))))</f>
        <v xml:space="preserve"> </v>
      </c>
    </row>
    <row r="51" spans="2:13">
      <c r="B51" s="99">
        <f>ROUND((L56-M56)/((M49-M56)/5)+0.5,0)</f>
        <v>0</v>
      </c>
      <c r="C51" s="29">
        <v>2</v>
      </c>
      <c r="D51" s="29" t="s">
        <v>60</v>
      </c>
      <c r="E51" s="60" t="s">
        <v>47</v>
      </c>
      <c r="F51" s="32">
        <v>2</v>
      </c>
      <c r="G51" s="29"/>
      <c r="H51" s="30">
        <f>データ入力表!I46</f>
        <v>2011</v>
      </c>
      <c r="I51" s="30" t="str">
        <f>IF(データ入力表!J46=0,"",データ入力表!J46)</f>
        <v/>
      </c>
      <c r="K51" s="73" t="str">
        <f>IF(I51=データ入力表!$J$86,4*F51,IF(I51=データ入力表!$J$85,3*F51,IF(I51=データ入力表!$J$84,2*F51,IF(I51=データ入力表!$J$83,1*F51," "))))</f>
        <v xml:space="preserve"> </v>
      </c>
    </row>
    <row r="52" spans="2:13">
      <c r="B52" s="99"/>
      <c r="C52" s="29">
        <v>2</v>
      </c>
      <c r="D52" s="29" t="s">
        <v>60</v>
      </c>
      <c r="E52" s="60" t="str">
        <f>データ入力表!$F$47</f>
        <v>化学工学実験法</v>
      </c>
      <c r="F52" s="32">
        <v>2</v>
      </c>
      <c r="G52" s="29"/>
      <c r="H52" s="30">
        <f>データ入力表!I47</f>
        <v>2011</v>
      </c>
      <c r="I52" s="30" t="str">
        <f>IF(データ入力表!J47=0,"",データ入力表!J47)</f>
        <v/>
      </c>
      <c r="K52" s="73" t="str">
        <f>IF(I52=データ入力表!$J$86,4*F52,IF(I52=データ入力表!$J$85,3*F52,IF(I52=データ入力表!$J$84,2*F52,IF(I52=データ入力表!$J$83,1*F52," "))))</f>
        <v xml:space="preserve"> </v>
      </c>
    </row>
    <row r="53" spans="2:13">
      <c r="B53" s="31"/>
      <c r="C53" s="29">
        <v>3</v>
      </c>
      <c r="D53" s="29" t="s">
        <v>62</v>
      </c>
      <c r="E53" s="61" t="s">
        <v>48</v>
      </c>
      <c r="F53" s="32">
        <v>3</v>
      </c>
      <c r="G53" s="29" t="s">
        <v>36</v>
      </c>
      <c r="H53" s="30">
        <f>データ入力表!I56</f>
        <v>2012</v>
      </c>
      <c r="I53" s="30" t="str">
        <f>IF(データ入力表!J56=0,"",データ入力表!J56)</f>
        <v/>
      </c>
      <c r="K53" s="73" t="str">
        <f>IF(I53=データ入力表!$J$86,4*F53,IF(I53=データ入力表!$J$85,3*F53,IF(I53=データ入力表!$J$84,2*F53,IF(I53=データ入力表!$J$83,1*F53," "))))</f>
        <v xml:space="preserve"> </v>
      </c>
    </row>
    <row r="54" spans="2:13">
      <c r="B54" s="31"/>
      <c r="C54" s="29">
        <v>3</v>
      </c>
      <c r="D54" s="29" t="s">
        <v>60</v>
      </c>
      <c r="E54" s="61" t="s">
        <v>50</v>
      </c>
      <c r="F54" s="32">
        <v>2</v>
      </c>
      <c r="G54" s="29"/>
      <c r="H54" s="30">
        <f>データ入力表!I67</f>
        <v>2012</v>
      </c>
      <c r="I54" s="30" t="str">
        <f>IF(データ入力表!J67=0,"",データ入力表!J67)</f>
        <v/>
      </c>
      <c r="K54" s="73" t="str">
        <f>IF(I54=データ入力表!$J$86,4*F54,IF(I54=データ入力表!$J$85,3*F54,IF(I54=データ入力表!$J$84,2*F54,IF(I54=データ入力表!$J$83,1*F54," "))))</f>
        <v xml:space="preserve"> </v>
      </c>
    </row>
    <row r="55" spans="2:13">
      <c r="B55" s="31"/>
      <c r="C55" s="29">
        <v>3</v>
      </c>
      <c r="D55" s="29" t="s">
        <v>60</v>
      </c>
      <c r="E55" s="61" t="str">
        <f>データ入力表!$F$69</f>
        <v>生物化学工学</v>
      </c>
      <c r="F55" s="32">
        <v>2</v>
      </c>
      <c r="G55" s="29"/>
      <c r="H55" s="30">
        <f>データ入力表!I69</f>
        <v>2012</v>
      </c>
      <c r="I55" s="30" t="str">
        <f>IF(データ入力表!J69=0,"",データ入力表!J69)</f>
        <v/>
      </c>
      <c r="K55" s="73" t="str">
        <f>IF(I55=データ入力表!$J$86,4*F55,IF(I55=データ入力表!$J$85,3*F55,IF(I55=データ入力表!$J$84,2*F55,IF(I55=データ入力表!$J$83,1*F55," "))))</f>
        <v xml:space="preserve"> </v>
      </c>
    </row>
    <row r="56" spans="2:13">
      <c r="B56" s="35"/>
      <c r="C56" s="29">
        <v>4</v>
      </c>
      <c r="D56" s="29" t="s">
        <v>62</v>
      </c>
      <c r="E56" s="54" t="s">
        <v>18</v>
      </c>
      <c r="F56" s="32">
        <v>1</v>
      </c>
      <c r="G56" s="29"/>
      <c r="H56" s="30">
        <f>データ入力表!I77</f>
        <v>2013</v>
      </c>
      <c r="I56" s="30" t="str">
        <f>IF(データ入力表!J77=0,"",データ入力表!J77)</f>
        <v/>
      </c>
      <c r="K56" s="73" t="str">
        <f>IF(I56=データ入力表!$J$86,4*F56,IF(I56=データ入力表!$J$85,3*F56,IF(I56=データ入力表!$J$84,2*F56,IF(I56=データ入力表!$J$83,1*F56," "))))</f>
        <v xml:space="preserve"> </v>
      </c>
      <c r="L56" s="25">
        <f>SUM(K49:K56)</f>
        <v>0</v>
      </c>
      <c r="M56" s="25">
        <v>7</v>
      </c>
    </row>
    <row r="57" spans="2:13">
      <c r="K57" s="73" t="str">
        <f>IF(I57=データ入力表!$J$86,4*F57,IF(I57=データ入力表!$J$85,3*F57,IF(I57=データ入力表!$J$84,2*F57,IF(I57=データ入力表!$J$83,1*F57," "))))</f>
        <v xml:space="preserve"> </v>
      </c>
    </row>
    <row r="58" spans="2:13">
      <c r="B58" s="26" t="s">
        <v>108</v>
      </c>
      <c r="C58" s="29">
        <v>1</v>
      </c>
      <c r="D58" s="29" t="s">
        <v>59</v>
      </c>
      <c r="E58" s="56" t="s">
        <v>32</v>
      </c>
      <c r="F58" s="32">
        <v>1</v>
      </c>
      <c r="G58" s="29"/>
      <c r="H58" s="30">
        <f>データ入力表!I17</f>
        <v>2010</v>
      </c>
      <c r="I58" s="30" t="str">
        <f>IF(データ入力表!J17=0,"",データ入力表!J17)</f>
        <v/>
      </c>
      <c r="K58" s="73" t="str">
        <f>IF(I58=データ入力表!$J$86,4*F58,IF(I58=データ入力表!$J$85,3*F58,IF(I58=データ入力表!$J$84,2*F58,IF(I58=データ入力表!$J$83,1*F58," "))))</f>
        <v xml:space="preserve"> </v>
      </c>
      <c r="M58" s="25">
        <v>68</v>
      </c>
    </row>
    <row r="59" spans="2:13">
      <c r="B59" s="31" t="s">
        <v>103</v>
      </c>
      <c r="C59" s="29">
        <v>2</v>
      </c>
      <c r="D59" s="29" t="s">
        <v>59</v>
      </c>
      <c r="E59" s="57" t="s">
        <v>29</v>
      </c>
      <c r="F59" s="32">
        <v>1</v>
      </c>
      <c r="G59" s="29" t="s">
        <v>36</v>
      </c>
      <c r="H59" s="30">
        <f>データ入力表!I31</f>
        <v>2011</v>
      </c>
      <c r="I59" s="30" t="str">
        <f>IF(データ入力表!J31=0,"",データ入力表!J31)</f>
        <v/>
      </c>
      <c r="K59" s="73" t="str">
        <f>IF(I59=データ入力表!$J$86,4*F59,IF(I59=データ入力表!$J$85,3*F59,IF(I59=データ入力表!$J$84,2*F59,IF(I59=データ入力表!$J$83,1*F59," "))))</f>
        <v xml:space="preserve"> </v>
      </c>
    </row>
    <row r="60" spans="2:13">
      <c r="B60" s="99">
        <f>IF(ROUND((L68-M68)/((M58-M68)/5)+0.5,0)&lt;=0,0,ROUND((L68-M68)/((M58-M68)/5)+0.5,0))</f>
        <v>0</v>
      </c>
      <c r="C60" s="29">
        <v>2</v>
      </c>
      <c r="D60" s="29" t="s">
        <v>59</v>
      </c>
      <c r="E60" s="58" t="s">
        <v>14</v>
      </c>
      <c r="F60" s="32">
        <v>1</v>
      </c>
      <c r="G60" s="29" t="s">
        <v>36</v>
      </c>
      <c r="H60" s="30">
        <f>データ入力表!I35</f>
        <v>2011</v>
      </c>
      <c r="I60" s="30" t="str">
        <f>IF(データ入力表!J35=0,"",データ入力表!J35)</f>
        <v/>
      </c>
      <c r="K60" s="73" t="str">
        <f>IF(I60=データ入力表!$J$86,4*F60,IF(I60=データ入力表!$J$85,3*F60,IF(I60=データ入力表!$J$84,2*F60,IF(I60=データ入力表!$J$83,1*F60," "))))</f>
        <v xml:space="preserve"> </v>
      </c>
    </row>
    <row r="61" spans="2:13">
      <c r="B61" s="99"/>
      <c r="C61" s="29">
        <v>2</v>
      </c>
      <c r="D61" s="29" t="s">
        <v>60</v>
      </c>
      <c r="E61" s="60" t="str">
        <f>データ入力表!$F$43</f>
        <v>物質工学実験Ⅰ</v>
      </c>
      <c r="F61" s="32">
        <v>1</v>
      </c>
      <c r="G61" s="29" t="s">
        <v>36</v>
      </c>
      <c r="H61" s="30">
        <f>データ入力表!I43</f>
        <v>2011</v>
      </c>
      <c r="I61" s="30" t="str">
        <f>IF(データ入力表!J43=0,"",データ入力表!J43)</f>
        <v/>
      </c>
      <c r="K61" s="73" t="str">
        <f>IF(I61=データ入力表!$J$86,4*F61,IF(I61=データ入力表!$J$85,3*F61,IF(I61=データ入力表!$J$84,2*F61,IF(I61=データ入力表!$J$83,1*F61," "))))</f>
        <v xml:space="preserve"> </v>
      </c>
    </row>
    <row r="62" spans="2:13" ht="14.25" customHeight="1">
      <c r="B62" s="65"/>
      <c r="C62" s="29">
        <f>データ入力表!C47</f>
        <v>2</v>
      </c>
      <c r="D62" s="29" t="str">
        <f>データ入力表!D47</f>
        <v>後</v>
      </c>
      <c r="E62" s="60" t="str">
        <f>データ入力表!F47</f>
        <v>化学工学実験法</v>
      </c>
      <c r="F62" s="32">
        <f>データ入力表!G47</f>
        <v>2</v>
      </c>
      <c r="G62" s="29"/>
      <c r="H62" s="30">
        <f>データ入力表!I47</f>
        <v>2011</v>
      </c>
      <c r="I62" s="30" t="str">
        <f>IF(データ入力表!J47=0,"",データ入力表!J47)</f>
        <v/>
      </c>
      <c r="K62" s="73" t="str">
        <f>IF(I62=データ入力表!$J$86,4*F62,IF(I62=データ入力表!$J$85,3*F62,IF(I62=データ入力表!$J$84,2*F62,IF(I62=データ入力表!$J$83,1*F62," "))))</f>
        <v xml:space="preserve"> </v>
      </c>
    </row>
    <row r="63" spans="2:13">
      <c r="B63" s="31"/>
      <c r="C63" s="29">
        <v>3</v>
      </c>
      <c r="D63" s="29" t="s">
        <v>59</v>
      </c>
      <c r="E63" s="61" t="str">
        <f>データ入力表!$F$52</f>
        <v>物質工学実験Ⅱ</v>
      </c>
      <c r="F63" s="32">
        <v>2</v>
      </c>
      <c r="G63" s="29" t="s">
        <v>36</v>
      </c>
      <c r="H63" s="30">
        <f>データ入力表!I52</f>
        <v>2012</v>
      </c>
      <c r="I63" s="30" t="str">
        <f>IF(データ入力表!J52=0,"",データ入力表!J52)</f>
        <v/>
      </c>
      <c r="K63" s="73" t="str">
        <f>IF(I63=データ入力表!$J$86,4*F63,IF(I63=データ入力表!$J$85,3*F63,IF(I63=データ入力表!$J$84,2*F63,IF(I63=データ入力表!$J$83,1*F63," "))))</f>
        <v xml:space="preserve"> </v>
      </c>
    </row>
    <row r="64" spans="2:13">
      <c r="B64" s="31"/>
      <c r="C64" s="29">
        <v>3</v>
      </c>
      <c r="D64" s="29" t="s">
        <v>59</v>
      </c>
      <c r="E64" s="53" t="s">
        <v>42</v>
      </c>
      <c r="F64" s="32">
        <v>2</v>
      </c>
      <c r="G64" s="29" t="s">
        <v>36</v>
      </c>
      <c r="H64" s="30">
        <f>データ入力表!I54</f>
        <v>2012</v>
      </c>
      <c r="I64" s="30" t="str">
        <f>IF(データ入力表!J54=0,"",データ入力表!J54)</f>
        <v/>
      </c>
      <c r="K64" s="73" t="str">
        <f>IF(I64=データ入力表!$J$86,4*F64,IF(I64=データ入力表!$J$85,3*F64,IF(I64=データ入力表!$J$84,2*F64,IF(I64=データ入力表!$J$83,1*F64," "))))</f>
        <v xml:space="preserve"> </v>
      </c>
    </row>
    <row r="65" spans="2:13">
      <c r="B65" s="31"/>
      <c r="C65" s="29">
        <v>3</v>
      </c>
      <c r="D65" s="29" t="s">
        <v>60</v>
      </c>
      <c r="E65" s="53" t="str">
        <f>データ入力表!$F$62</f>
        <v>物質工学実験Ⅲ</v>
      </c>
      <c r="F65" s="32">
        <v>2</v>
      </c>
      <c r="G65" s="29" t="s">
        <v>36</v>
      </c>
      <c r="H65" s="30">
        <f>データ入力表!I62</f>
        <v>2012</v>
      </c>
      <c r="I65" s="30" t="str">
        <f>IF(データ入力表!J62=0,"",データ入力表!J62)</f>
        <v/>
      </c>
      <c r="K65" s="73" t="str">
        <f>IF(I65=データ入力表!$J$86,4*F65,IF(I65=データ入力表!$J$85,3*F65,IF(I65=データ入力表!$J$84,2*F65,IF(I65=データ入力表!$J$83,1*F65," "))))</f>
        <v xml:space="preserve"> </v>
      </c>
    </row>
    <row r="66" spans="2:13">
      <c r="B66" s="31"/>
      <c r="C66" s="29">
        <v>3</v>
      </c>
      <c r="D66" s="29" t="s">
        <v>60</v>
      </c>
      <c r="E66" s="53" t="s">
        <v>1</v>
      </c>
      <c r="F66" s="32">
        <v>1</v>
      </c>
      <c r="G66" s="29" t="s">
        <v>36</v>
      </c>
      <c r="H66" s="30">
        <f>データ入力表!I64</f>
        <v>2012</v>
      </c>
      <c r="I66" s="30" t="str">
        <f>IF(データ入力表!J64=0,"",データ入力表!J64)</f>
        <v/>
      </c>
      <c r="K66" s="73" t="str">
        <f>IF(I66=データ入力表!$J$86,4*F66,IF(I66=データ入力表!$J$85,3*F66,IF(I66=データ入力表!$J$84,2*F66,IF(I66=データ入力表!$J$83,1*F66," "))))</f>
        <v xml:space="preserve"> </v>
      </c>
    </row>
    <row r="67" spans="2:13">
      <c r="B67" s="31"/>
      <c r="C67" s="29">
        <v>3</v>
      </c>
      <c r="D67" s="29" t="s">
        <v>60</v>
      </c>
      <c r="E67" s="53" t="s">
        <v>15</v>
      </c>
      <c r="F67" s="32">
        <v>2</v>
      </c>
      <c r="G67" s="29"/>
      <c r="H67" s="30">
        <f>データ入力表!I68</f>
        <v>2012</v>
      </c>
      <c r="I67" s="30" t="str">
        <f>IF(データ入力表!J68=0,"",データ入力表!J68)</f>
        <v/>
      </c>
      <c r="K67" s="73" t="str">
        <f>IF(I67=データ入力表!$J$86,4*F67,IF(I67=データ入力表!$J$85,3*F67,IF(I67=データ入力表!$J$84,2*F67,IF(I67=データ入力表!$J$83,1*F67," "))))</f>
        <v xml:space="preserve"> </v>
      </c>
    </row>
    <row r="68" spans="2:13">
      <c r="B68" s="35"/>
      <c r="C68" s="29">
        <v>4</v>
      </c>
      <c r="D68" s="29" t="s">
        <v>62</v>
      </c>
      <c r="E68" s="54" t="s">
        <v>17</v>
      </c>
      <c r="F68" s="32">
        <v>2</v>
      </c>
      <c r="G68" s="29"/>
      <c r="H68" s="30">
        <f>データ入力表!I78</f>
        <v>2013</v>
      </c>
      <c r="I68" s="30" t="str">
        <f>IF(データ入力表!J78=0,"",データ入力表!J78)</f>
        <v/>
      </c>
      <c r="K68" s="73" t="str">
        <f>IF(I68=データ入力表!$J$86,4*F68,IF(I68=データ入力表!$J$85,3*F68,IF(I68=データ入力表!$J$84,2*F68,IF(I68=データ入力表!$J$83,1*F68," "))))</f>
        <v xml:space="preserve"> </v>
      </c>
      <c r="L68" s="25">
        <f>SUM(K58:K68)</f>
        <v>0</v>
      </c>
      <c r="M68" s="25">
        <v>10</v>
      </c>
    </row>
    <row r="69" spans="2:13">
      <c r="K69" s="73" t="str">
        <f>IF(I69=データ入力表!$J$86,4*F69,IF(I69=データ入力表!$J$85,3*F69,IF(I69=データ入力表!$J$84,2*F69,IF(I69=データ入力表!$J$83,1*F69," "))))</f>
        <v xml:space="preserve"> </v>
      </c>
    </row>
    <row r="70" spans="2:13">
      <c r="B70" s="26" t="s">
        <v>109</v>
      </c>
      <c r="C70" s="36">
        <v>1</v>
      </c>
      <c r="D70" s="29" t="s">
        <v>59</v>
      </c>
      <c r="E70" s="33" t="s">
        <v>66</v>
      </c>
      <c r="F70" s="36">
        <v>2</v>
      </c>
      <c r="G70" s="36" t="s">
        <v>36</v>
      </c>
      <c r="H70" s="30">
        <f>データ入力表!I9</f>
        <v>2010</v>
      </c>
      <c r="I70" s="30" t="str">
        <f>IF(データ入力表!J9=0,"",データ入力表!J9)</f>
        <v/>
      </c>
      <c r="K70" s="73" t="str">
        <f>IF(I70=データ入力表!$J$86,4*F70,IF(I70=データ入力表!$J$85,3*F70,IF(I70=データ入力表!$J$84,2*F70,IF(I70=データ入力表!$J$83,1*F70," "))))</f>
        <v xml:space="preserve"> </v>
      </c>
      <c r="M70" s="25">
        <v>100</v>
      </c>
    </row>
    <row r="71" spans="2:13">
      <c r="B71" s="31" t="s">
        <v>174</v>
      </c>
      <c r="C71" s="66">
        <f>C10</f>
        <v>1</v>
      </c>
      <c r="D71" s="29" t="str">
        <f>D10</f>
        <v>後</v>
      </c>
      <c r="E71" s="33" t="str">
        <f>E10</f>
        <v>PC技術作文活用法</v>
      </c>
      <c r="F71" s="66">
        <f>F10</f>
        <v>1</v>
      </c>
      <c r="G71" s="66"/>
      <c r="H71" s="30">
        <f>H10</f>
        <v>2010</v>
      </c>
      <c r="I71" s="30" t="str">
        <f>IF(データ入力表!J26=0,"",データ入力表!J26)</f>
        <v/>
      </c>
      <c r="K71" s="73" t="str">
        <f>IF(I71=データ入力表!$J$86,4*F71,IF(I71=データ入力表!$J$85,3*F71,IF(I71=データ入力表!$J$84,2*F71,IF(I71=データ入力表!$J$83,1*F71," "))))</f>
        <v xml:space="preserve"> </v>
      </c>
    </row>
    <row r="72" spans="2:13" ht="14.25" customHeight="1">
      <c r="B72" s="99">
        <f>ROUND((L84-M84)/((M70-M84)/5)+0.5,0)</f>
        <v>0</v>
      </c>
      <c r="C72" s="66">
        <f>データ入力表!C28</f>
        <v>1</v>
      </c>
      <c r="D72" s="29" t="str">
        <f>データ入力表!D28</f>
        <v>後</v>
      </c>
      <c r="E72" s="71" t="str">
        <f>データ入力表!F28</f>
        <v>データ処理およびシミュレーション</v>
      </c>
      <c r="F72" s="66">
        <f>データ入力表!G28</f>
        <v>1</v>
      </c>
      <c r="G72" s="66"/>
      <c r="H72" s="30">
        <f>データ入力表!I28</f>
        <v>2010</v>
      </c>
      <c r="I72" s="30" t="str">
        <f>IF(データ入力表!J28=0,"",データ入力表!J28)</f>
        <v/>
      </c>
      <c r="K72" s="73" t="str">
        <f>IF(I72=データ入力表!$J$86,4*F72,IF(I72=データ入力表!$J$85,3*F72,IF(I72=データ入力表!$J$84,2*F72,IF(I72=データ入力表!$J$83,1*F72," "))))</f>
        <v xml:space="preserve"> </v>
      </c>
    </row>
    <row r="73" spans="2:13" ht="14.25" customHeight="1">
      <c r="B73" s="99"/>
      <c r="C73" s="36">
        <v>1</v>
      </c>
      <c r="D73" s="29" t="s">
        <v>60</v>
      </c>
      <c r="E73" s="62" t="str">
        <f>データ入力表!$F$29</f>
        <v>PC数学活用法</v>
      </c>
      <c r="F73" s="36">
        <v>1</v>
      </c>
      <c r="G73" s="36"/>
      <c r="H73" s="30">
        <f>データ入力表!I29</f>
        <v>2010</v>
      </c>
      <c r="I73" s="30" t="str">
        <f>IF(データ入力表!J29=0,"",データ入力表!J29)</f>
        <v/>
      </c>
      <c r="K73" s="73" t="str">
        <f>IF(I73=データ入力表!$J$86,4*F73,IF(I73=データ入力表!$J$85,3*F73,IF(I73=データ入力表!$J$84,2*F73,IF(I73=データ入力表!$J$83,1*F73," "))))</f>
        <v xml:space="preserve"> </v>
      </c>
    </row>
    <row r="74" spans="2:13" ht="14.25" customHeight="1">
      <c r="B74" s="70"/>
      <c r="C74" s="36">
        <v>2</v>
      </c>
      <c r="D74" s="29" t="s">
        <v>59</v>
      </c>
      <c r="E74" s="60" t="str">
        <f>データ入力表!$F$37</f>
        <v>数値計算法 I</v>
      </c>
      <c r="F74" s="32">
        <v>2</v>
      </c>
      <c r="G74" s="36" t="s">
        <v>36</v>
      </c>
      <c r="H74" s="30">
        <f>データ入力表!I37</f>
        <v>2011</v>
      </c>
      <c r="I74" s="30" t="str">
        <f>IF(データ入力表!J37=0,"",データ入力表!J37)</f>
        <v/>
      </c>
      <c r="K74" s="73" t="str">
        <f>IF(I74=データ入力表!$J$86,4*F74,IF(I74=データ入力表!$J$85,3*F74,IF(I74=データ入力表!$J$84,2*F74,IF(I74=データ入力表!$J$83,1*F74," "))))</f>
        <v xml:space="preserve"> </v>
      </c>
    </row>
    <row r="75" spans="2:13" ht="14.25" customHeight="1">
      <c r="B75" s="70"/>
      <c r="C75" s="66">
        <f>データ入力表!C42</f>
        <v>2</v>
      </c>
      <c r="D75" s="29" t="str">
        <f>データ入力表!D42</f>
        <v>前</v>
      </c>
      <c r="E75" s="60" t="str">
        <f>データ入力表!F42</f>
        <v>技術英語数学演習Ⅰ</v>
      </c>
      <c r="F75" s="32">
        <f>データ入力表!G42</f>
        <v>1</v>
      </c>
      <c r="G75" s="66"/>
      <c r="H75" s="30">
        <f>データ入力表!I42</f>
        <v>2011</v>
      </c>
      <c r="I75" s="30" t="str">
        <f>IF(データ入力表!J42=0,"",データ入力表!J42)</f>
        <v/>
      </c>
      <c r="K75" s="73" t="str">
        <f>IF(I75=データ入力表!$J$86,4*F75,IF(I75=データ入力表!$J$85,3*F75,IF(I75=データ入力表!$J$84,2*F75,IF(I75=データ入力表!$J$83,1*F75," "))))</f>
        <v xml:space="preserve"> </v>
      </c>
    </row>
    <row r="76" spans="2:13" ht="14.25" customHeight="1">
      <c r="B76" s="70"/>
      <c r="C76" s="29">
        <v>2</v>
      </c>
      <c r="D76" s="29" t="s">
        <v>60</v>
      </c>
      <c r="E76" s="60" t="str">
        <f>データ入力表!$F$50</f>
        <v>数値計算法 II</v>
      </c>
      <c r="F76" s="32">
        <v>2</v>
      </c>
      <c r="G76" s="29"/>
      <c r="H76" s="30">
        <f>データ入力表!I50</f>
        <v>2011</v>
      </c>
      <c r="I76" s="30" t="str">
        <f>IF(データ入力表!J50=0,"",データ入力表!J50)</f>
        <v/>
      </c>
      <c r="K76" s="73" t="str">
        <f>IF(I76=データ入力表!$J$86,4*F76,IF(I76=データ入力表!$J$85,3*F76,IF(I76=データ入力表!$J$84,2*F76,IF(I76=データ入力表!$J$83,1*F76," "))))</f>
        <v xml:space="preserve"> </v>
      </c>
    </row>
    <row r="77" spans="2:13" ht="14.25" customHeight="1">
      <c r="B77" s="65"/>
      <c r="C77" s="29">
        <f>データ入力表!C51</f>
        <v>2</v>
      </c>
      <c r="D77" s="29" t="str">
        <f>データ入力表!D51</f>
        <v>後</v>
      </c>
      <c r="E77" s="60" t="str">
        <f>データ入力表!F51</f>
        <v>技術英語数学演習Ⅱ</v>
      </c>
      <c r="F77" s="32">
        <f>データ入力表!G51</f>
        <v>1</v>
      </c>
      <c r="G77" s="29"/>
      <c r="H77" s="30">
        <f>データ入力表!I51</f>
        <v>2011</v>
      </c>
      <c r="I77" s="30" t="str">
        <f>IF(データ入力表!J51=0,"",データ入力表!J51)</f>
        <v/>
      </c>
      <c r="K77" s="73" t="str">
        <f>IF(I77=データ入力表!$J$86,4*F77,IF(I77=データ入力表!$J$85,3*F77,IF(I77=データ入力表!$J$84,2*F77,IF(I77=データ入力表!$J$83,1*F77," "))))</f>
        <v xml:space="preserve"> </v>
      </c>
    </row>
    <row r="78" spans="2:13">
      <c r="B78" s="31"/>
      <c r="C78" s="29">
        <v>3</v>
      </c>
      <c r="D78" s="29" t="s">
        <v>62</v>
      </c>
      <c r="E78" s="61" t="s">
        <v>48</v>
      </c>
      <c r="F78" s="32">
        <v>3</v>
      </c>
      <c r="G78" s="29" t="s">
        <v>36</v>
      </c>
      <c r="H78" s="30">
        <f>データ入力表!I56</f>
        <v>2012</v>
      </c>
      <c r="I78" s="30" t="str">
        <f>IF(データ入力表!J56=0,"",データ入力表!J56)</f>
        <v/>
      </c>
      <c r="K78" s="73" t="str">
        <f>IF(I78=データ入力表!$J$86,4*F78,IF(I78=データ入力表!$J$85,3*F78,IF(I78=データ入力表!$J$84,2*F78,IF(I78=データ入力表!$J$83,1*F78," "))))</f>
        <v xml:space="preserve"> </v>
      </c>
    </row>
    <row r="79" spans="2:13">
      <c r="B79" s="31"/>
      <c r="C79" s="29">
        <v>3</v>
      </c>
      <c r="D79" s="29" t="s">
        <v>62</v>
      </c>
      <c r="E79" s="61" t="s">
        <v>3</v>
      </c>
      <c r="F79" s="32">
        <v>3</v>
      </c>
      <c r="G79" s="29" t="s">
        <v>36</v>
      </c>
      <c r="H79" s="30">
        <f>データ入力表!I57</f>
        <v>2012</v>
      </c>
      <c r="I79" s="30" t="str">
        <f>IF(データ入力表!J57=0,"",データ入力表!J57)</f>
        <v/>
      </c>
      <c r="K79" s="73" t="str">
        <f>IF(I79=データ入力表!$J$86,4*F79,IF(I79=データ入力表!$J$85,3*F79,IF(I79=データ入力表!$J$84,2*F79,IF(I79=データ入力表!$J$83,1*F79," "))))</f>
        <v xml:space="preserve"> </v>
      </c>
    </row>
    <row r="80" spans="2:13">
      <c r="B80" s="31"/>
      <c r="C80" s="29">
        <v>3</v>
      </c>
      <c r="D80" s="29" t="s">
        <v>62</v>
      </c>
      <c r="E80" s="61" t="str">
        <f>データ入力表!$F$59</f>
        <v>化学システム演習 I</v>
      </c>
      <c r="F80" s="32">
        <v>1</v>
      </c>
      <c r="G80" s="29"/>
      <c r="H80" s="30">
        <f>データ入力表!I59</f>
        <v>2012</v>
      </c>
      <c r="I80" s="30" t="str">
        <f>IF(データ入力表!J59=0,"",データ入力表!J59)</f>
        <v/>
      </c>
      <c r="K80" s="73" t="str">
        <f>IF(I80=データ入力表!$J$86,4*F80,IF(I80=データ入力表!$J$85,3*F80,IF(I80=データ入力表!$J$84,2*F80,IF(I80=データ入力表!$J$83,1*F80," "))))</f>
        <v xml:space="preserve"> </v>
      </c>
    </row>
    <row r="81" spans="2:13">
      <c r="B81" s="31"/>
      <c r="C81" s="29">
        <v>3</v>
      </c>
      <c r="D81" s="29" t="s">
        <v>60</v>
      </c>
      <c r="E81" s="61" t="s">
        <v>50</v>
      </c>
      <c r="F81" s="32">
        <v>2</v>
      </c>
      <c r="G81" s="29"/>
      <c r="H81" s="30">
        <f>データ入力表!I67</f>
        <v>2012</v>
      </c>
      <c r="I81" s="30" t="str">
        <f>IF(データ入力表!J67=0,"",データ入力表!J67)</f>
        <v/>
      </c>
      <c r="K81" s="73" t="str">
        <f>IF(I81=データ入力表!$J$86,4*F81,IF(I81=データ入力表!$J$85,3*F81,IF(I81=データ入力表!$J$84,2*F81,IF(I81=データ入力表!$J$83,1*F81," "))))</f>
        <v xml:space="preserve"> </v>
      </c>
    </row>
    <row r="82" spans="2:13">
      <c r="B82" s="31"/>
      <c r="C82" s="29">
        <v>3</v>
      </c>
      <c r="D82" s="29" t="s">
        <v>60</v>
      </c>
      <c r="E82" s="61" t="str">
        <f>データ入力表!$F$70</f>
        <v>化学システム演習 II</v>
      </c>
      <c r="F82" s="32">
        <v>1</v>
      </c>
      <c r="G82" s="29"/>
      <c r="H82" s="30">
        <f>データ入力表!I70</f>
        <v>2012</v>
      </c>
      <c r="I82" s="30" t="str">
        <f>IF(データ入力表!J70=0,"",データ入力表!J70)</f>
        <v/>
      </c>
      <c r="K82" s="73" t="str">
        <f>IF(I82=データ入力表!$J$86,4*F82,IF(I82=データ入力表!$J$85,3*F82,IF(I82=データ入力表!$J$84,2*F82,IF(I82=データ入力表!$J$83,1*F82," "))))</f>
        <v xml:space="preserve"> </v>
      </c>
    </row>
    <row r="83" spans="2:13">
      <c r="B83" s="31"/>
      <c r="C83" s="29">
        <v>3</v>
      </c>
      <c r="D83" s="29" t="s">
        <v>60</v>
      </c>
      <c r="E83" s="53" t="s">
        <v>9</v>
      </c>
      <c r="F83" s="32">
        <v>2</v>
      </c>
      <c r="G83" s="29"/>
      <c r="H83" s="30">
        <f>データ入力表!I72</f>
        <v>2012</v>
      </c>
      <c r="I83" s="30" t="str">
        <f>IF(データ入力表!J72=0,"",データ入力表!J72)</f>
        <v/>
      </c>
      <c r="K83" s="73" t="str">
        <f>IF(I83=データ入力表!$J$86,4*F83,IF(I83=データ入力表!$J$85,3*F83,IF(I83=データ入力表!$J$84,2*F83,IF(I83=データ入力表!$J$83,1*F83," "))))</f>
        <v xml:space="preserve"> </v>
      </c>
    </row>
    <row r="84" spans="2:13">
      <c r="B84" s="35"/>
      <c r="C84" s="29">
        <v>4</v>
      </c>
      <c r="D84" s="29" t="s">
        <v>62</v>
      </c>
      <c r="E84" s="54" t="s">
        <v>17</v>
      </c>
      <c r="F84" s="32">
        <v>2</v>
      </c>
      <c r="G84" s="29"/>
      <c r="H84" s="30">
        <f>データ入力表!I78</f>
        <v>2013</v>
      </c>
      <c r="I84" s="30" t="str">
        <f>IF(データ入力表!J78=0,"",データ入力表!J78)</f>
        <v/>
      </c>
      <c r="K84" s="73" t="str">
        <f>IF(I84=データ入力表!$J$86,4*F84,IF(I84=データ入力表!$J$85,3*F84,IF(I84=データ入力表!$J$84,2*F84,IF(I84=データ入力表!$J$83,1*F84," "))))</f>
        <v xml:space="preserve"> </v>
      </c>
      <c r="L84" s="25">
        <f>SUM(K70:K84)</f>
        <v>0</v>
      </c>
      <c r="M84" s="25">
        <v>10</v>
      </c>
    </row>
    <row r="85" spans="2:13">
      <c r="K85" s="73" t="str">
        <f>IF(I85=データ入力表!$J$86,4*F85,IF(I85=データ入力表!$J$85,3*F85,IF(I85=データ入力表!$J$84,2*F85,IF(I85=データ入力表!$J$83,1*F85," "))))</f>
        <v xml:space="preserve"> </v>
      </c>
    </row>
    <row r="86" spans="2:13">
      <c r="B86" s="26" t="s">
        <v>110</v>
      </c>
      <c r="C86" s="29">
        <v>1</v>
      </c>
      <c r="D86" s="29" t="s">
        <v>59</v>
      </c>
      <c r="E86" s="56" t="s">
        <v>2</v>
      </c>
      <c r="F86" s="32">
        <v>2</v>
      </c>
      <c r="G86" s="29" t="s">
        <v>36</v>
      </c>
      <c r="H86" s="30">
        <f>データ入力表!I16</f>
        <v>2010</v>
      </c>
      <c r="I86" s="30" t="str">
        <f>IF(データ入力表!J16=0,"",データ入力表!J16)</f>
        <v/>
      </c>
      <c r="K86" s="73" t="str">
        <f>IF(I86=データ入力表!$J$86,4*F86,IF(I86=データ入力表!$J$85,3*F86,IF(I86=データ入力表!$J$84,2*F86,IF(I86=データ入力表!$J$83,1*F86," "))))</f>
        <v xml:space="preserve"> </v>
      </c>
      <c r="M86" s="25">
        <v>64</v>
      </c>
    </row>
    <row r="87" spans="2:13">
      <c r="B87" s="31" t="s">
        <v>103</v>
      </c>
      <c r="C87" s="29">
        <v>1</v>
      </c>
      <c r="D87" s="29" t="s">
        <v>60</v>
      </c>
      <c r="E87" s="56" t="s">
        <v>10</v>
      </c>
      <c r="F87" s="32">
        <v>1</v>
      </c>
      <c r="G87" s="29"/>
      <c r="H87" s="30">
        <f>データ入力表!I27</f>
        <v>2010</v>
      </c>
      <c r="I87" s="30" t="str">
        <f>IF(データ入力表!J27=0,"",データ入力表!J27)</f>
        <v/>
      </c>
      <c r="K87" s="73" t="str">
        <f>IF(I87=データ入力表!$J$86,4*F87,IF(I87=データ入力表!$J$85,3*F87,IF(I87=データ入力表!$J$84,2*F87,IF(I87=データ入力表!$J$83,1*F87," "))))</f>
        <v xml:space="preserve"> </v>
      </c>
    </row>
    <row r="88" spans="2:13">
      <c r="B88" s="99">
        <f>ROUND((L94-M94)/((M86-M94)/5)+0.5,0)</f>
        <v>0</v>
      </c>
      <c r="C88" s="29">
        <v>2</v>
      </c>
      <c r="D88" s="29" t="s">
        <v>60</v>
      </c>
      <c r="E88" s="58" t="s">
        <v>4</v>
      </c>
      <c r="F88" s="32">
        <v>2</v>
      </c>
      <c r="G88" s="29" t="s">
        <v>36</v>
      </c>
      <c r="H88" s="30">
        <f>データ入力表!I44</f>
        <v>2011</v>
      </c>
      <c r="I88" s="30" t="str">
        <f>IF(データ入力表!J44=0,"",データ入力表!J44)</f>
        <v/>
      </c>
      <c r="K88" s="73" t="str">
        <f>IF(I88=データ入力表!$J$86,4*F88,IF(I88=データ入力表!$J$85,3*F88,IF(I88=データ入力表!$J$84,2*F88,IF(I88=データ入力表!$J$83,1*F88," "))))</f>
        <v xml:space="preserve"> </v>
      </c>
    </row>
    <row r="89" spans="2:13">
      <c r="B89" s="99"/>
      <c r="C89" s="29">
        <v>3</v>
      </c>
      <c r="D89" s="29" t="s">
        <v>62</v>
      </c>
      <c r="E89" s="53" t="s">
        <v>6</v>
      </c>
      <c r="F89" s="32">
        <v>2</v>
      </c>
      <c r="G89" s="29" t="s">
        <v>36</v>
      </c>
      <c r="H89" s="30">
        <f>データ入力表!I55</f>
        <v>2012</v>
      </c>
      <c r="I89" s="30" t="str">
        <f>IF(データ入力表!J55=0,"",データ入力表!J55)</f>
        <v/>
      </c>
      <c r="K89" s="73" t="str">
        <f>IF(I89=データ入力表!$J$86,4*F89,IF(I89=データ入力表!$J$85,3*F89,IF(I89=データ入力表!$J$84,2*F89,IF(I89=データ入力表!$J$83,1*F89," "))))</f>
        <v xml:space="preserve"> </v>
      </c>
    </row>
    <row r="90" spans="2:13">
      <c r="B90" s="31"/>
      <c r="C90" s="29">
        <v>3</v>
      </c>
      <c r="D90" s="29" t="s">
        <v>60</v>
      </c>
      <c r="E90" s="53" t="s">
        <v>49</v>
      </c>
      <c r="F90" s="32">
        <v>1</v>
      </c>
      <c r="G90" s="29" t="s">
        <v>36</v>
      </c>
      <c r="H90" s="30">
        <f>データ入力表!I63</f>
        <v>2012</v>
      </c>
      <c r="I90" s="30" t="str">
        <f>IF(データ入力表!J63=0,"",データ入力表!J63)</f>
        <v/>
      </c>
      <c r="K90" s="73" t="str">
        <f>IF(I90=データ入力表!$J$86,4*F90,IF(I90=データ入力表!$J$85,3*F90,IF(I90=データ入力表!$J$84,2*F90,IF(I90=データ入力表!$J$83,1*F90," "))))</f>
        <v xml:space="preserve"> </v>
      </c>
    </row>
    <row r="91" spans="2:13">
      <c r="B91" s="31"/>
      <c r="C91" s="29">
        <v>3</v>
      </c>
      <c r="D91" s="29" t="s">
        <v>60</v>
      </c>
      <c r="E91" s="53" t="s">
        <v>5</v>
      </c>
      <c r="F91" s="32">
        <v>2</v>
      </c>
      <c r="G91" s="29"/>
      <c r="H91" s="32">
        <f>データ入力表!I65</f>
        <v>2012</v>
      </c>
      <c r="I91" s="32" t="str">
        <f>IF(データ入力表!J65=0,"",データ入力表!J65)</f>
        <v/>
      </c>
      <c r="K91" s="73" t="str">
        <f>IF(I91=データ入力表!$J$86,4*F91,IF(I91=データ入力表!$J$85,3*F91,IF(I91=データ入力表!$J$84,2*F91,IF(I91=データ入力表!$J$83,1*F91," "))))</f>
        <v xml:space="preserve"> </v>
      </c>
    </row>
    <row r="92" spans="2:13">
      <c r="B92" s="31"/>
      <c r="C92" s="29">
        <v>3</v>
      </c>
      <c r="D92" s="29" t="s">
        <v>60</v>
      </c>
      <c r="E92" s="53" t="s">
        <v>9</v>
      </c>
      <c r="F92" s="32">
        <v>2</v>
      </c>
      <c r="G92" s="29"/>
      <c r="H92" s="30">
        <f>データ入力表!I72</f>
        <v>2012</v>
      </c>
      <c r="I92" s="30" t="str">
        <f>IF(データ入力表!J72=0,"",データ入力表!J72)</f>
        <v/>
      </c>
      <c r="K92" s="73" t="str">
        <f>IF(I92=データ入力表!$J$86,4*F92,IF(I92=データ入力表!$J$85,3*F92,IF(I92=データ入力表!$J$84,2*F92,IF(I92=データ入力表!$J$83,1*F92," "))))</f>
        <v xml:space="preserve"> </v>
      </c>
    </row>
    <row r="93" spans="2:13">
      <c r="B93" s="31"/>
      <c r="C93" s="29">
        <v>3</v>
      </c>
      <c r="D93" s="29" t="s">
        <v>60</v>
      </c>
      <c r="E93" s="53" t="s">
        <v>51</v>
      </c>
      <c r="F93" s="32">
        <v>2</v>
      </c>
      <c r="G93" s="29"/>
      <c r="H93" s="30">
        <f>データ入力表!I73</f>
        <v>2012</v>
      </c>
      <c r="I93" s="30" t="str">
        <f>IF(データ入力表!J73=0,"",データ入力表!J73)</f>
        <v/>
      </c>
      <c r="K93" s="73" t="str">
        <f>IF(I93=データ入力表!$J$86,4*F93,IF(I93=データ入力表!$J$85,3*F93,IF(I93=データ入力表!$J$84,2*F93,IF(I93=データ入力表!$J$83,1*F93," "))))</f>
        <v xml:space="preserve"> </v>
      </c>
    </row>
    <row r="94" spans="2:13">
      <c r="B94" s="35"/>
      <c r="C94" s="29">
        <v>4</v>
      </c>
      <c r="D94" s="29" t="s">
        <v>62</v>
      </c>
      <c r="E94" s="54" t="s">
        <v>17</v>
      </c>
      <c r="F94" s="32">
        <v>2</v>
      </c>
      <c r="G94" s="29"/>
      <c r="H94" s="30">
        <f>データ入力表!I78</f>
        <v>2013</v>
      </c>
      <c r="I94" s="30" t="str">
        <f>IF(データ入力表!J78=0,"",データ入力表!J78)</f>
        <v/>
      </c>
      <c r="K94" s="73" t="str">
        <f>IF(I94=データ入力表!$J$86,4*F94,IF(I94=データ入力表!$J$85,3*F94,IF(I94=データ入力表!$J$84,2*F94,IF(I94=データ入力表!$J$83,1*F94," "))))</f>
        <v xml:space="preserve"> </v>
      </c>
      <c r="L94" s="25">
        <f>SUM(K86:K94)</f>
        <v>0</v>
      </c>
      <c r="M94" s="25">
        <v>7</v>
      </c>
    </row>
    <row r="95" spans="2:13">
      <c r="K95" s="73" t="str">
        <f>IF(I95=データ入力表!$J$86,4*F95,IF(I95=データ入力表!$J$85,3*F95,IF(I95=データ入力表!$J$84,2*F95,IF(I95=データ入力表!$J$83,1*F95," "))))</f>
        <v xml:space="preserve"> </v>
      </c>
    </row>
    <row r="96" spans="2:13">
      <c r="B96" s="26" t="s">
        <v>111</v>
      </c>
      <c r="C96" s="29">
        <f>データ入力表!C42</f>
        <v>2</v>
      </c>
      <c r="D96" s="29" t="str">
        <f>データ入力表!D42</f>
        <v>前</v>
      </c>
      <c r="E96" s="60" t="str">
        <f>データ入力表!F42</f>
        <v>技術英語数学演習Ⅰ</v>
      </c>
      <c r="F96" s="32">
        <f>データ入力表!G42</f>
        <v>1</v>
      </c>
      <c r="G96" s="29"/>
      <c r="H96" s="30">
        <f>データ入力表!I42</f>
        <v>2011</v>
      </c>
      <c r="I96" s="30" t="str">
        <f>IF(データ入力表!J42=0,"",データ入力表!J42)</f>
        <v/>
      </c>
      <c r="K96" s="73" t="str">
        <f>IF(I96=データ入力表!$J$86,4*F96,IF(I96=データ入力表!$J$85,3*F96,IF(I96=データ入力表!$J$84,2*F96,IF(I96=データ入力表!$J$83,1*F96," "))))</f>
        <v xml:space="preserve"> </v>
      </c>
      <c r="M96" s="25">
        <v>72</v>
      </c>
    </row>
    <row r="97" spans="2:13">
      <c r="B97" s="31" t="s">
        <v>173</v>
      </c>
      <c r="C97" s="29">
        <f>データ入力表!C46</f>
        <v>2</v>
      </c>
      <c r="D97" s="29" t="str">
        <f>データ入力表!D46</f>
        <v>後</v>
      </c>
      <c r="E97" s="60" t="str">
        <f>データ入力表!F46</f>
        <v>エネルギー化学工学</v>
      </c>
      <c r="F97" s="32">
        <f>データ入力表!G46</f>
        <v>2</v>
      </c>
      <c r="G97" s="29"/>
      <c r="H97" s="30">
        <f>データ入力表!I46</f>
        <v>2011</v>
      </c>
      <c r="I97" s="30" t="str">
        <f>IF(データ入力表!J46=0,"",データ入力表!J46)</f>
        <v/>
      </c>
      <c r="K97" s="73" t="str">
        <f>IF(I97=データ入力表!$J$86,4*F97,IF(I97=データ入力表!$J$85,3*F97,IF(I97=データ入力表!$J$84,2*F97,IF(I97=データ入力表!$J$83,1*F97," "))))</f>
        <v xml:space="preserve"> </v>
      </c>
    </row>
    <row r="98" spans="2:13" ht="14.25" customHeight="1">
      <c r="B98" s="99">
        <f>ROUND((L105-M105)/((M96-M105)/5)+0.5,0)</f>
        <v>0</v>
      </c>
      <c r="C98" s="29">
        <f>データ入力表!C51</f>
        <v>2</v>
      </c>
      <c r="D98" s="29" t="str">
        <f>データ入力表!D51</f>
        <v>後</v>
      </c>
      <c r="E98" s="60" t="str">
        <f>データ入力表!F51</f>
        <v>技術英語数学演習Ⅱ</v>
      </c>
      <c r="F98" s="32">
        <f>データ入力表!G51</f>
        <v>1</v>
      </c>
      <c r="G98" s="29"/>
      <c r="H98" s="30">
        <f>データ入力表!I51</f>
        <v>2011</v>
      </c>
      <c r="I98" s="30" t="str">
        <f>IF(データ入力表!J51=0,"",データ入力表!J51)</f>
        <v/>
      </c>
      <c r="K98" s="73" t="str">
        <f>IF(I98=データ入力表!$J$86,4*F98,IF(I98=データ入力表!$J$85,3*F98,IF(I98=データ入力表!$J$84,2*F98,IF(I98=データ入力表!$J$83,1*F98," "))))</f>
        <v xml:space="preserve"> </v>
      </c>
    </row>
    <row r="99" spans="2:13" ht="14.25" customHeight="1">
      <c r="B99" s="99"/>
      <c r="C99" s="29">
        <v>3</v>
      </c>
      <c r="D99" s="29" t="s">
        <v>62</v>
      </c>
      <c r="E99" s="61" t="s">
        <v>6</v>
      </c>
      <c r="F99" s="32">
        <v>2</v>
      </c>
      <c r="G99" s="29" t="s">
        <v>36</v>
      </c>
      <c r="H99" s="30">
        <f>データ入力表!I55</f>
        <v>2012</v>
      </c>
      <c r="I99" s="30" t="str">
        <f>IF(データ入力表!J55=0,"",データ入力表!J55)</f>
        <v/>
      </c>
      <c r="K99" s="73" t="str">
        <f>IF(I99=データ入力表!$J$86,4*F99,IF(I99=データ入力表!$J$85,3*F99,IF(I99=データ入力表!$J$84,2*F99,IF(I99=データ入力表!$J$83,1*F99," "))))</f>
        <v xml:space="preserve"> </v>
      </c>
    </row>
    <row r="100" spans="2:13" ht="14.25" customHeight="1">
      <c r="B100" s="70"/>
      <c r="C100" s="29">
        <v>3</v>
      </c>
      <c r="D100" s="29" t="s">
        <v>62</v>
      </c>
      <c r="E100" s="61" t="s">
        <v>48</v>
      </c>
      <c r="F100" s="32">
        <v>3</v>
      </c>
      <c r="G100" s="29" t="s">
        <v>36</v>
      </c>
      <c r="H100" s="30">
        <f>データ入力表!I56</f>
        <v>2012</v>
      </c>
      <c r="I100" s="30" t="str">
        <f>IF(データ入力表!J56=0,"",データ入力表!J56)</f>
        <v/>
      </c>
      <c r="K100" s="73" t="str">
        <f>IF(I100=データ入力表!$J$86,4*F100,IF(I100=データ入力表!$J$85,3*F100,IF(I100=データ入力表!$J$84,2*F100,IF(I100=データ入力表!$J$83,1*F100," "))))</f>
        <v xml:space="preserve"> </v>
      </c>
    </row>
    <row r="101" spans="2:13" ht="14.25" customHeight="1">
      <c r="B101" s="70"/>
      <c r="C101" s="29">
        <v>3</v>
      </c>
      <c r="D101" s="29" t="s">
        <v>62</v>
      </c>
      <c r="E101" s="61" t="s">
        <v>3</v>
      </c>
      <c r="F101" s="32">
        <v>3</v>
      </c>
      <c r="G101" s="29" t="s">
        <v>36</v>
      </c>
      <c r="H101" s="30">
        <f>データ入力表!I57</f>
        <v>2012</v>
      </c>
      <c r="I101" s="30" t="str">
        <f>IF(データ入力表!J57=0,"",データ入力表!J57)</f>
        <v/>
      </c>
      <c r="K101" s="73" t="str">
        <f>IF(I101=データ入力表!$J$86,4*F101,IF(I101=データ入力表!$J$85,3*F101,IF(I101=データ入力表!$J$84,2*F101,IF(I101=データ入力表!$J$83,1*F101," "))))</f>
        <v xml:space="preserve"> </v>
      </c>
    </row>
    <row r="102" spans="2:13">
      <c r="B102" s="31"/>
      <c r="C102" s="29">
        <v>3</v>
      </c>
      <c r="D102" s="29" t="s">
        <v>62</v>
      </c>
      <c r="E102" s="61" t="str">
        <f>データ入力表!$F$59</f>
        <v>化学システム演習 I</v>
      </c>
      <c r="F102" s="32">
        <v>1</v>
      </c>
      <c r="G102" s="29"/>
      <c r="H102" s="30">
        <f>データ入力表!I59</f>
        <v>2012</v>
      </c>
      <c r="I102" s="30" t="str">
        <f>IF(データ入力表!J59=0,"",データ入力表!J59)</f>
        <v/>
      </c>
      <c r="K102" s="73" t="str">
        <f>IF(I102=データ入力表!$J$86,4*F102,IF(I102=データ入力表!$J$85,3*F102,IF(I102=データ入力表!$J$84,2*F102,IF(I102=データ入力表!$J$83,1*F102," "))))</f>
        <v xml:space="preserve"> </v>
      </c>
    </row>
    <row r="103" spans="2:13">
      <c r="B103" s="31"/>
      <c r="C103" s="29">
        <v>3</v>
      </c>
      <c r="D103" s="29" t="s">
        <v>60</v>
      </c>
      <c r="E103" s="61" t="s">
        <v>50</v>
      </c>
      <c r="F103" s="32">
        <v>2</v>
      </c>
      <c r="G103" s="29"/>
      <c r="H103" s="30">
        <f>データ入力表!I67</f>
        <v>2012</v>
      </c>
      <c r="I103" s="30" t="str">
        <f>IF(データ入力表!J67=0,"",データ入力表!J67)</f>
        <v/>
      </c>
      <c r="K103" s="73" t="str">
        <f>IF(I103=データ入力表!$J$86,4*F103,IF(I103=データ入力表!$J$85,3*F103,IF(I103=データ入力表!$J$84,2*F103,IF(I103=データ入力表!$J$83,1*F103," "))))</f>
        <v xml:space="preserve"> </v>
      </c>
    </row>
    <row r="104" spans="2:13">
      <c r="B104" s="31"/>
      <c r="C104" s="29">
        <v>3</v>
      </c>
      <c r="D104" s="29" t="s">
        <v>60</v>
      </c>
      <c r="E104" s="61" t="str">
        <f>データ入力表!$F$70</f>
        <v>化学システム演習 II</v>
      </c>
      <c r="F104" s="32">
        <v>1</v>
      </c>
      <c r="G104" s="29"/>
      <c r="H104" s="30">
        <f>データ入力表!I70</f>
        <v>2012</v>
      </c>
      <c r="I104" s="30" t="str">
        <f>IF(データ入力表!J70=0,"",データ入力表!J70)</f>
        <v/>
      </c>
      <c r="K104" s="73" t="str">
        <f>IF(I104=データ入力表!$J$86,4*F104,IF(I104=データ入力表!$J$85,3*F104,IF(I104=データ入力表!$J$84,2*F104,IF(I104=データ入力表!$J$83,1*F104," "))))</f>
        <v xml:space="preserve"> </v>
      </c>
    </row>
    <row r="105" spans="2:13">
      <c r="B105" s="67"/>
      <c r="C105" s="29">
        <v>3</v>
      </c>
      <c r="D105" s="29" t="s">
        <v>60</v>
      </c>
      <c r="E105" s="53" t="s">
        <v>9</v>
      </c>
      <c r="F105" s="32">
        <v>2</v>
      </c>
      <c r="G105" s="29"/>
      <c r="H105" s="30">
        <f>データ入力表!I72</f>
        <v>2012</v>
      </c>
      <c r="I105" s="30" t="str">
        <f>IF(データ入力表!J72=0,"",データ入力表!J72)</f>
        <v/>
      </c>
      <c r="K105" s="73" t="str">
        <f>IF(I105=データ入力表!$J$86,4*F105,IF(I105=データ入力表!$J$85,3*F105,IF(I105=データ入力表!$J$84,2*F105,IF(I105=データ入力表!$J$83,1*F105," "))))</f>
        <v xml:space="preserve"> </v>
      </c>
      <c r="L105" s="25">
        <f>SUM(K96:K105)</f>
        <v>0</v>
      </c>
      <c r="M105" s="25">
        <v>8</v>
      </c>
    </row>
    <row r="106" spans="2:13">
      <c r="B106" s="72"/>
      <c r="K106" s="73" t="str">
        <f>IF(I106=データ入力表!$J$86,4*F106,IF(I106=データ入力表!$J$85,3*F106,IF(I106=データ入力表!$J$84,2*F106,IF(I106=データ入力表!$J$83,1*F106," "))))</f>
        <v xml:space="preserve"> </v>
      </c>
    </row>
    <row r="107" spans="2:13">
      <c r="B107" s="26" t="s">
        <v>112</v>
      </c>
      <c r="C107" s="29">
        <v>1</v>
      </c>
      <c r="D107" s="29" t="s">
        <v>60</v>
      </c>
      <c r="E107" s="56" t="s">
        <v>33</v>
      </c>
      <c r="F107" s="32">
        <v>2</v>
      </c>
      <c r="G107" s="29" t="s">
        <v>36</v>
      </c>
      <c r="H107" s="30">
        <f>データ入力表!I23</f>
        <v>2010</v>
      </c>
      <c r="I107" s="30" t="str">
        <f>IF(データ入力表!J23=0,"",データ入力表!J23)</f>
        <v/>
      </c>
      <c r="K107" s="73" t="str">
        <f>IF(I107=データ入力表!$J$86,4*F107,IF(I107=データ入力表!$J$85,3*F107,IF(I107=データ入力表!$J$84,2*F107,IF(I107=データ入力表!$J$83,1*F107," "))))</f>
        <v xml:space="preserve"> </v>
      </c>
      <c r="M107" s="25">
        <v>76</v>
      </c>
    </row>
    <row r="108" spans="2:13">
      <c r="B108" s="31" t="s">
        <v>103</v>
      </c>
      <c r="C108" s="29">
        <v>1</v>
      </c>
      <c r="D108" s="29" t="s">
        <v>60</v>
      </c>
      <c r="E108" s="56" t="s">
        <v>34</v>
      </c>
      <c r="F108" s="32">
        <v>2</v>
      </c>
      <c r="G108" s="29" t="s">
        <v>36</v>
      </c>
      <c r="H108" s="30">
        <f>データ入力表!I24</f>
        <v>2010</v>
      </c>
      <c r="I108" s="30" t="str">
        <f>IF(データ入力表!J24=0,"",データ入力表!J24)</f>
        <v/>
      </c>
      <c r="K108" s="73" t="str">
        <f>IF(I108=データ入力表!$J$86,4*F108,IF(I108=データ入力表!$J$85,3*F108,IF(I108=データ入力表!$J$84,2*F108,IF(I108=データ入力表!$J$83,1*F108," "))))</f>
        <v xml:space="preserve"> </v>
      </c>
    </row>
    <row r="109" spans="2:13" ht="14.25" customHeight="1">
      <c r="B109" s="99">
        <f>ROUND((L117-M117)/((M107-M117)/5)+0.5,0)</f>
        <v>0</v>
      </c>
      <c r="C109" s="29">
        <v>2</v>
      </c>
      <c r="D109" s="29" t="s">
        <v>62</v>
      </c>
      <c r="E109" s="58" t="s">
        <v>11</v>
      </c>
      <c r="F109" s="32">
        <v>2</v>
      </c>
      <c r="G109" s="29" t="s">
        <v>36</v>
      </c>
      <c r="H109" s="30">
        <f>データ入力表!I38</f>
        <v>2011</v>
      </c>
      <c r="I109" s="30" t="str">
        <f>IF(データ入力表!J38=0,"",データ入力表!J38)</f>
        <v/>
      </c>
      <c r="K109" s="73" t="str">
        <f>IF(I109=データ入力表!$J$86,4*F109,IF(I109=データ入力表!$J$85,3*F109,IF(I109=データ入力表!$J$84,2*F109,IF(I109=データ入力表!$J$83,1*F109," "))))</f>
        <v xml:space="preserve"> </v>
      </c>
    </row>
    <row r="110" spans="2:13" ht="14.25" customHeight="1">
      <c r="B110" s="99"/>
      <c r="C110" s="29">
        <v>2</v>
      </c>
      <c r="D110" s="29" t="s">
        <v>62</v>
      </c>
      <c r="E110" s="58" t="s">
        <v>12</v>
      </c>
      <c r="F110" s="32">
        <v>2</v>
      </c>
      <c r="G110" s="29"/>
      <c r="H110" s="30">
        <f>データ入力表!I40</f>
        <v>2011</v>
      </c>
      <c r="I110" s="30" t="str">
        <f>IF(データ入力表!J40=0,"",データ入力表!J40)</f>
        <v/>
      </c>
      <c r="K110" s="73" t="str">
        <f>IF(I110=データ入力表!$J$86,4*F110,IF(I110=データ入力表!$J$85,3*F110,IF(I110=データ入力表!$J$84,2*F110,IF(I110=データ入力表!$J$83,1*F110," "))))</f>
        <v xml:space="preserve"> </v>
      </c>
    </row>
    <row r="111" spans="2:13" ht="14.25" customHeight="1">
      <c r="B111" s="70"/>
      <c r="C111" s="29">
        <v>2</v>
      </c>
      <c r="D111" s="29" t="s">
        <v>60</v>
      </c>
      <c r="E111" s="60" t="str">
        <f>データ入力表!$F$47</f>
        <v>化学工学実験法</v>
      </c>
      <c r="F111" s="32">
        <v>2</v>
      </c>
      <c r="G111" s="29"/>
      <c r="H111" s="30">
        <f>データ入力表!I47</f>
        <v>2011</v>
      </c>
      <c r="I111" s="30" t="str">
        <f>IF(データ入力表!J47=0,"",データ入力表!J47)</f>
        <v/>
      </c>
      <c r="K111" s="73" t="str">
        <f>IF(I111=データ入力表!$J$86,4*F111,IF(I111=データ入力表!$J$85,3*F111,IF(I111=データ入力表!$J$84,2*F111,IF(I111=データ入力表!$J$83,1*F111," "))))</f>
        <v xml:space="preserve"> </v>
      </c>
    </row>
    <row r="112" spans="2:13">
      <c r="B112" s="31"/>
      <c r="C112" s="29">
        <v>3</v>
      </c>
      <c r="D112" s="29" t="s">
        <v>59</v>
      </c>
      <c r="E112" s="61" t="s">
        <v>42</v>
      </c>
      <c r="F112" s="32">
        <v>2</v>
      </c>
      <c r="G112" s="29" t="s">
        <v>36</v>
      </c>
      <c r="H112" s="30">
        <f>データ入力表!I54</f>
        <v>2012</v>
      </c>
      <c r="I112" s="30" t="str">
        <f>IF(データ入力表!J54=0,"",データ入力表!J54)</f>
        <v/>
      </c>
      <c r="K112" s="73" t="str">
        <f>IF(I112=データ入力表!$J$86,4*F112,IF(I112=データ入力表!$J$85,3*F112,IF(I112=データ入力表!$J$84,2*F112,IF(I112=データ入力表!$J$83,1*F112," "))))</f>
        <v xml:space="preserve"> </v>
      </c>
    </row>
    <row r="113" spans="2:13">
      <c r="B113" s="31"/>
      <c r="C113" s="29">
        <v>3</v>
      </c>
      <c r="D113" s="29" t="s">
        <v>60</v>
      </c>
      <c r="E113" s="61" t="s">
        <v>41</v>
      </c>
      <c r="F113" s="32">
        <v>1</v>
      </c>
      <c r="G113" s="29" t="s">
        <v>36</v>
      </c>
      <c r="H113" s="30">
        <f>データ入力表!I61</f>
        <v>2012</v>
      </c>
      <c r="I113" s="30" t="str">
        <f>IF(データ入力表!J61=0,"",データ入力表!J61)</f>
        <v/>
      </c>
      <c r="K113" s="73" t="str">
        <f>IF(I113=データ入力表!$J$86,4*F113,IF(I113=データ入力表!$J$85,3*F113,IF(I113=データ入力表!$J$84,2*F113,IF(I113=データ入力表!$J$83,1*F113," "))))</f>
        <v xml:space="preserve"> </v>
      </c>
    </row>
    <row r="114" spans="2:13">
      <c r="B114" s="31"/>
      <c r="C114" s="29">
        <v>3</v>
      </c>
      <c r="D114" s="29" t="s">
        <v>60</v>
      </c>
      <c r="E114" s="61" t="s">
        <v>15</v>
      </c>
      <c r="F114" s="32">
        <v>2</v>
      </c>
      <c r="G114" s="29"/>
      <c r="H114" s="30">
        <f>データ入力表!I68</f>
        <v>2012</v>
      </c>
      <c r="I114" s="30" t="str">
        <f>IF(データ入力表!J68=0,"",データ入力表!J68)</f>
        <v/>
      </c>
      <c r="K114" s="73" t="str">
        <f>IF(I114=データ入力表!$J$86,4*F114,IF(I114=データ入力表!$J$85,3*F114,IF(I114=データ入力表!$J$84,2*F114,IF(I114=データ入力表!$J$83,1*F114," "))))</f>
        <v xml:space="preserve"> </v>
      </c>
    </row>
    <row r="115" spans="2:13">
      <c r="B115" s="31"/>
      <c r="C115" s="29">
        <v>3</v>
      </c>
      <c r="D115" s="29" t="s">
        <v>60</v>
      </c>
      <c r="E115" s="61" t="str">
        <f>データ入力表!$F$69</f>
        <v>生物化学工学</v>
      </c>
      <c r="F115" s="32">
        <v>2</v>
      </c>
      <c r="G115" s="29"/>
      <c r="H115" s="30">
        <f>データ入力表!I69</f>
        <v>2012</v>
      </c>
      <c r="I115" s="30" t="str">
        <f>IF(データ入力表!J69=0,"",データ入力表!J69)</f>
        <v/>
      </c>
      <c r="K115" s="73" t="str">
        <f>IF(I115=データ入力表!$J$86,4*F115,IF(I115=データ入力表!$J$85,3*F115,IF(I115=データ入力表!$J$84,2*F115,IF(I115=データ入力表!$J$83,1*F115," "))))</f>
        <v xml:space="preserve"> </v>
      </c>
    </row>
    <row r="116" spans="2:13">
      <c r="B116" s="31"/>
      <c r="C116" s="29">
        <v>4</v>
      </c>
      <c r="D116" s="29" t="s">
        <v>59</v>
      </c>
      <c r="E116" s="63" t="s">
        <v>43</v>
      </c>
      <c r="F116" s="32">
        <v>1</v>
      </c>
      <c r="G116" s="29"/>
      <c r="H116" s="30">
        <f>データ入力表!I75</f>
        <v>2013</v>
      </c>
      <c r="I116" s="30" t="str">
        <f>IF(データ入力表!J75=0,"",データ入力表!J75)</f>
        <v/>
      </c>
      <c r="K116" s="73" t="str">
        <f>IF(I116=データ入力表!$J$86,4*F116,IF(I116=データ入力表!$J$85,3*F116,IF(I116=データ入力表!$J$84,2*F116,IF(I116=データ入力表!$J$83,1*F116," "))))</f>
        <v xml:space="preserve"> </v>
      </c>
    </row>
    <row r="117" spans="2:13">
      <c r="B117" s="67"/>
      <c r="C117" s="29">
        <v>4</v>
      </c>
      <c r="D117" s="29" t="s">
        <v>59</v>
      </c>
      <c r="E117" s="54" t="s">
        <v>44</v>
      </c>
      <c r="F117" s="32">
        <v>1</v>
      </c>
      <c r="G117" s="29"/>
      <c r="H117" s="30">
        <f>データ入力表!I76</f>
        <v>2013</v>
      </c>
      <c r="I117" s="30" t="str">
        <f>IF(データ入力表!J76=0,"",データ入力表!J76)</f>
        <v/>
      </c>
      <c r="K117" s="73" t="str">
        <f>IF(I117=データ入力表!$J$86,4*F117,IF(I117=データ入力表!$J$85,3*F117,IF(I117=データ入力表!$J$84,2*F117,IF(I117=データ入力表!$J$83,1*F117," "))))</f>
        <v xml:space="preserve"> </v>
      </c>
      <c r="L117" s="25">
        <f>SUM(K107:K117)</f>
        <v>0</v>
      </c>
      <c r="M117" s="25">
        <v>9</v>
      </c>
    </row>
    <row r="118" spans="2:13">
      <c r="B118" s="72"/>
    </row>
  </sheetData>
  <sheetProtection password="C7BE" sheet="1" objects="1" scenarios="1" selectLockedCells="1"/>
  <mergeCells count="21">
    <mergeCell ref="B109:B110"/>
    <mergeCell ref="B88:B89"/>
    <mergeCell ref="C3:D3"/>
    <mergeCell ref="B21:B22"/>
    <mergeCell ref="B39:B40"/>
    <mergeCell ref="B98:B99"/>
    <mergeCell ref="B72:B73"/>
    <mergeCell ref="I5:I6"/>
    <mergeCell ref="F5:F6"/>
    <mergeCell ref="C5:C6"/>
    <mergeCell ref="D5:D6"/>
    <mergeCell ref="G5:G6"/>
    <mergeCell ref="E5:E6"/>
    <mergeCell ref="C2:D2"/>
    <mergeCell ref="H2:H3"/>
    <mergeCell ref="B51:B52"/>
    <mergeCell ref="H5:H6"/>
    <mergeCell ref="B60:B61"/>
    <mergeCell ref="B10:B11"/>
    <mergeCell ref="F2:G2"/>
    <mergeCell ref="F3:G3"/>
  </mergeCells>
  <phoneticPr fontId="1"/>
  <conditionalFormatting sqref="F2:G2">
    <cfRule type="expression" dxfId="2" priority="2">
      <formula>$F$2=$O$6</formula>
    </cfRule>
  </conditionalFormatting>
  <conditionalFormatting sqref="F5">
    <cfRule type="expression" dxfId="1" priority="1">
      <formula>目標到達確認=$O$6</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2" sqref="B2:F2"/>
    </sheetView>
  </sheetViews>
  <sheetFormatPr defaultRowHeight="13.5"/>
  <cols>
    <col min="1" max="1" width="3" customWidth="1"/>
    <col min="2" max="2" width="9.875" customWidth="1"/>
    <col min="5" max="5" width="18" customWidth="1"/>
    <col min="6" max="6" width="12.625" customWidth="1"/>
    <col min="7" max="7" width="14.75" customWidth="1"/>
    <col min="8" max="8" width="7.125" customWidth="1"/>
    <col min="9" max="13" width="4.625" customWidth="1"/>
  </cols>
  <sheetData>
    <row r="1" spans="1:10">
      <c r="A1" s="13"/>
      <c r="B1" s="13" t="s">
        <v>136</v>
      </c>
    </row>
    <row r="2" spans="1:10" ht="24">
      <c r="B2" s="112" t="s">
        <v>160</v>
      </c>
      <c r="C2" s="112"/>
      <c r="D2" s="112"/>
      <c r="E2" s="112"/>
      <c r="F2" s="112"/>
      <c r="G2" s="34">
        <f ca="1">TODAY()</f>
        <v>40754</v>
      </c>
      <c r="H2" s="13" t="s">
        <v>137</v>
      </c>
    </row>
    <row r="3" spans="1:10" ht="6" customHeight="1" thickBot="1"/>
    <row r="4" spans="1:10" s="80" customFormat="1" ht="16.5" customHeight="1">
      <c r="B4" s="81" t="s">
        <v>89</v>
      </c>
      <c r="C4" s="114" t="s">
        <v>90</v>
      </c>
      <c r="D4" s="114"/>
      <c r="E4" s="82" t="s">
        <v>91</v>
      </c>
      <c r="F4" s="115" t="s">
        <v>183</v>
      </c>
      <c r="G4" s="116"/>
      <c r="H4" s="117">
        <f>目標到達確認!$H$2</f>
        <v>0</v>
      </c>
    </row>
    <row r="5" spans="1:10" s="80" customFormat="1" ht="16.5" thickBot="1">
      <c r="B5" s="83">
        <f>データ入力表!$E$2</f>
        <v>2010</v>
      </c>
      <c r="C5" s="119" t="str">
        <f>データ入力表!$E$3</f>
        <v>5001-2000</v>
      </c>
      <c r="D5" s="119"/>
      <c r="E5" s="84" t="str">
        <f>データ入力表!$E$4</f>
        <v>浜松　佐鳴子</v>
      </c>
      <c r="F5" s="76" t="str">
        <f>目標到達確認!$F$2</f>
        <v>暫定総合</v>
      </c>
      <c r="G5" s="75" t="s">
        <v>103</v>
      </c>
      <c r="H5" s="118"/>
    </row>
    <row r="6" spans="1:10" ht="6" customHeight="1"/>
    <row r="7" spans="1:10" ht="33" customHeight="1" thickBot="1">
      <c r="B7" s="64" t="s">
        <v>158</v>
      </c>
      <c r="C7" s="120" t="s">
        <v>126</v>
      </c>
      <c r="D7" s="120"/>
      <c r="E7" s="120"/>
      <c r="F7" s="120"/>
      <c r="G7" s="18" t="s">
        <v>103</v>
      </c>
      <c r="I7" s="79" t="s">
        <v>175</v>
      </c>
      <c r="J7" s="79" t="s">
        <v>176</v>
      </c>
    </row>
    <row r="8" spans="1:10" ht="35.1" customHeight="1" thickTop="1">
      <c r="B8" s="16" t="s">
        <v>67</v>
      </c>
      <c r="C8" s="113" t="s">
        <v>127</v>
      </c>
      <c r="D8" s="113"/>
      <c r="E8" s="113"/>
      <c r="F8" s="113"/>
      <c r="G8" s="17">
        <f>目標到達確認!$B$10</f>
        <v>0</v>
      </c>
      <c r="I8" s="78">
        <v>2</v>
      </c>
      <c r="J8" s="78">
        <v>3</v>
      </c>
    </row>
    <row r="9" spans="1:10" ht="35.1" customHeight="1">
      <c r="B9" s="14" t="s">
        <v>118</v>
      </c>
      <c r="C9" s="111" t="s">
        <v>128</v>
      </c>
      <c r="D9" s="111"/>
      <c r="E9" s="111"/>
      <c r="F9" s="111"/>
      <c r="G9" s="15">
        <f>目標到達確認!$B$21</f>
        <v>0</v>
      </c>
      <c r="I9" s="78">
        <v>4</v>
      </c>
      <c r="J9" s="78">
        <v>4</v>
      </c>
    </row>
    <row r="10" spans="1:10" ht="50.1" customHeight="1">
      <c r="B10" s="14" t="s">
        <v>119</v>
      </c>
      <c r="C10" s="111" t="s">
        <v>129</v>
      </c>
      <c r="D10" s="111"/>
      <c r="E10" s="111"/>
      <c r="F10" s="111"/>
      <c r="G10" s="15">
        <f>目標到達確認!$B$39</f>
        <v>0</v>
      </c>
      <c r="I10" s="78">
        <v>3</v>
      </c>
      <c r="J10" s="78">
        <v>4</v>
      </c>
    </row>
    <row r="11" spans="1:10" ht="60" customHeight="1">
      <c r="B11" s="14" t="s">
        <v>120</v>
      </c>
      <c r="C11" s="111" t="s">
        <v>130</v>
      </c>
      <c r="D11" s="111"/>
      <c r="E11" s="111"/>
      <c r="F11" s="111"/>
      <c r="G11" s="15">
        <f>目標到達確認!$B$51</f>
        <v>0</v>
      </c>
      <c r="I11" s="78">
        <v>2</v>
      </c>
      <c r="J11" s="78">
        <v>4</v>
      </c>
    </row>
    <row r="12" spans="1:10" ht="35.1" customHeight="1">
      <c r="B12" s="14" t="s">
        <v>121</v>
      </c>
      <c r="C12" s="111" t="s">
        <v>131</v>
      </c>
      <c r="D12" s="111"/>
      <c r="E12" s="111"/>
      <c r="F12" s="111"/>
      <c r="G12" s="15">
        <f>目標到達確認!$B$60</f>
        <v>0</v>
      </c>
      <c r="I12" s="78">
        <v>1</v>
      </c>
      <c r="J12" s="78">
        <v>4</v>
      </c>
    </row>
    <row r="13" spans="1:10" ht="35.1" customHeight="1">
      <c r="B13" s="14" t="s">
        <v>122</v>
      </c>
      <c r="C13" s="111" t="s">
        <v>132</v>
      </c>
      <c r="D13" s="111"/>
      <c r="E13" s="111"/>
      <c r="F13" s="111"/>
      <c r="G13" s="15">
        <f>目標到達確認!$B$72</f>
        <v>0</v>
      </c>
      <c r="I13" s="78">
        <v>2</v>
      </c>
      <c r="J13" s="78">
        <v>4</v>
      </c>
    </row>
    <row r="14" spans="1:10" ht="50.1" customHeight="1">
      <c r="B14" s="14" t="s">
        <v>123</v>
      </c>
      <c r="C14" s="111" t="s">
        <v>133</v>
      </c>
      <c r="D14" s="111"/>
      <c r="E14" s="111"/>
      <c r="F14" s="111"/>
      <c r="G14" s="15">
        <f>目標到達確認!$B$88</f>
        <v>0</v>
      </c>
      <c r="I14" s="78">
        <v>1</v>
      </c>
      <c r="J14" s="78">
        <v>4</v>
      </c>
    </row>
    <row r="15" spans="1:10" ht="35.1" customHeight="1">
      <c r="B15" s="14" t="s">
        <v>124</v>
      </c>
      <c r="C15" s="111" t="s">
        <v>134</v>
      </c>
      <c r="D15" s="111"/>
      <c r="E15" s="111"/>
      <c r="F15" s="111"/>
      <c r="G15" s="15">
        <f>目標到達確認!$B$98</f>
        <v>0</v>
      </c>
      <c r="I15" s="78">
        <v>1</v>
      </c>
      <c r="J15" s="78">
        <v>4</v>
      </c>
    </row>
    <row r="16" spans="1:10" ht="50.1" customHeight="1">
      <c r="B16" s="14" t="s">
        <v>125</v>
      </c>
      <c r="C16" s="111" t="s">
        <v>135</v>
      </c>
      <c r="D16" s="111"/>
      <c r="E16" s="111"/>
      <c r="F16" s="111"/>
      <c r="G16" s="15">
        <f>目標到達確認!$B$109</f>
        <v>0</v>
      </c>
      <c r="I16" s="78">
        <v>2</v>
      </c>
      <c r="J16" s="78">
        <v>4</v>
      </c>
    </row>
  </sheetData>
  <sheetProtection password="C7BE" sheet="1" objects="1" scenarios="1" selectLockedCells="1"/>
  <mergeCells count="15">
    <mergeCell ref="H4:H5"/>
    <mergeCell ref="C5:D5"/>
    <mergeCell ref="C7:F7"/>
    <mergeCell ref="C14:F14"/>
    <mergeCell ref="C15:F15"/>
    <mergeCell ref="C16:F16"/>
    <mergeCell ref="B2:F2"/>
    <mergeCell ref="C8:F8"/>
    <mergeCell ref="C9:F9"/>
    <mergeCell ref="C10:F10"/>
    <mergeCell ref="C11:F11"/>
    <mergeCell ref="C12:F12"/>
    <mergeCell ref="C13:F13"/>
    <mergeCell ref="C4:D4"/>
    <mergeCell ref="F4:G4"/>
  </mergeCells>
  <phoneticPr fontId="1"/>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D2BB246D-3258-4242-82EA-93BA177B7C12}">
            <xm:f>$F$5=目標到達確認!$O$6</xm:f>
            <x14:dxf>
              <font>
                <b/>
                <i val="0"/>
                <color theme="0"/>
              </font>
              <fill>
                <patternFill>
                  <bgColor rgb="FFFF0000"/>
                </patternFill>
              </fill>
            </x14:dxf>
          </x14:cfRule>
          <xm:sqref>F5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データ入力表</vt:lpstr>
      <vt:lpstr>目標到達確認</vt:lpstr>
      <vt:lpstr>到達確認印刷用</vt:lpstr>
      <vt:lpstr>到達確認印刷用!Print_Area</vt:lpstr>
      <vt:lpstr>取得年</vt:lpstr>
      <vt:lpstr>成績評価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泰則</dc:creator>
  <cp:lastModifiedBy>Kuleha</cp:lastModifiedBy>
  <cp:lastPrinted>2011-07-28T10:12:12Z</cp:lastPrinted>
  <dcterms:created xsi:type="dcterms:W3CDTF">1999-08-31T02:23:23Z</dcterms:created>
  <dcterms:modified xsi:type="dcterms:W3CDTF">2011-07-30T07:21:35Z</dcterms:modified>
</cp:coreProperties>
</file>